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onathan.carlon\Downloads\"/>
    </mc:Choice>
  </mc:AlternateContent>
  <xr:revisionPtr revIDLastSave="0" documentId="13_ncr:1_{E5BE42C4-11A1-4CCD-AE98-84853793F02C}" xr6:coauthVersionLast="47" xr6:coauthVersionMax="47" xr10:uidLastSave="{00000000-0000-0000-0000-000000000000}"/>
  <bookViews>
    <workbookView xWindow="-120" yWindow="-120" windowWidth="29040" windowHeight="15720" tabRatio="689" activeTab="6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157" sheetId="79" r:id="rId8"/>
    <sheet name="030251" sheetId="74" r:id="rId9"/>
    <sheet name="030252" sheetId="75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'030157'!$1:$4</definedName>
    <definedName name="_xlnm.Print_Titles" localSheetId="8">'030251'!$1:$4</definedName>
    <definedName name="_xlnm.Print_Titles" localSheetId="9">'030252'!$1:$4</definedName>
    <definedName name="_xlnm.Print_Titles" localSheetId="0">'PANEL DE CONTROL DISTRITAL'!$1:$4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0" i="79" l="1"/>
  <c r="AS10" i="83"/>
  <c r="AS10" i="82"/>
  <c r="I7" i="29"/>
  <c r="AS16" i="75" l="1"/>
  <c r="AS16" i="74"/>
  <c r="AS16" i="79"/>
  <c r="AS16" i="83"/>
  <c r="AS16" i="82"/>
  <c r="AS16" i="72"/>
  <c r="AS16" i="71"/>
  <c r="AS16" i="70"/>
  <c r="AS16" i="29"/>
  <c r="I7" i="83" l="1"/>
  <c r="I7" i="82"/>
  <c r="I7" i="72"/>
  <c r="I7" i="71"/>
  <c r="I7" i="70"/>
  <c r="A1" i="70"/>
  <c r="I7" i="79" l="1"/>
  <c r="I7" i="75"/>
  <c r="I7" i="74"/>
  <c r="H26" i="83"/>
  <c r="AS25" i="83"/>
  <c r="H25" i="83"/>
  <c r="G25" i="83"/>
  <c r="F25" i="83"/>
  <c r="E25" i="83"/>
  <c r="D25" i="83"/>
  <c r="C25" i="83"/>
  <c r="B25" i="83"/>
  <c r="A25" i="83"/>
  <c r="H23" i="83"/>
  <c r="AS22" i="83"/>
  <c r="H22" i="83"/>
  <c r="G22" i="83"/>
  <c r="F22" i="83"/>
  <c r="E22" i="83"/>
  <c r="D22" i="83"/>
  <c r="C22" i="83"/>
  <c r="B22" i="83"/>
  <c r="A22" i="83"/>
  <c r="H20" i="83"/>
  <c r="AS19" i="83"/>
  <c r="H19" i="83"/>
  <c r="G19" i="83"/>
  <c r="F19" i="83"/>
  <c r="E19" i="83"/>
  <c r="D19" i="83"/>
  <c r="C19" i="83"/>
  <c r="B19" i="83"/>
  <c r="A19" i="83"/>
  <c r="H17" i="83"/>
  <c r="H16" i="83"/>
  <c r="G16" i="83"/>
  <c r="F16" i="83"/>
  <c r="E16" i="83"/>
  <c r="D16" i="83"/>
  <c r="C16" i="83"/>
  <c r="B16" i="83"/>
  <c r="A16" i="83"/>
  <c r="H14" i="83"/>
  <c r="AS13" i="83"/>
  <c r="H13" i="83"/>
  <c r="G13" i="83"/>
  <c r="F13" i="83"/>
  <c r="E13" i="83"/>
  <c r="D13" i="83"/>
  <c r="C13" i="83"/>
  <c r="B13" i="83"/>
  <c r="A13" i="83"/>
  <c r="H11" i="83"/>
  <c r="H10" i="83"/>
  <c r="G10" i="83"/>
  <c r="F10" i="83"/>
  <c r="E10" i="83"/>
  <c r="D10" i="83"/>
  <c r="C10" i="83"/>
  <c r="B10" i="83"/>
  <c r="A10" i="83"/>
  <c r="AR9" i="83"/>
  <c r="AQ9" i="83"/>
  <c r="AP9" i="83"/>
  <c r="AO9" i="83"/>
  <c r="AN9" i="83"/>
  <c r="AM9" i="83"/>
  <c r="AL9" i="83"/>
  <c r="AK9" i="83"/>
  <c r="AJ9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AS25" i="82"/>
  <c r="H25" i="82"/>
  <c r="G25" i="82"/>
  <c r="F25" i="82"/>
  <c r="E25" i="82"/>
  <c r="D25" i="82"/>
  <c r="C25" i="82"/>
  <c r="B25" i="82"/>
  <c r="A25" i="82"/>
  <c r="H23" i="82"/>
  <c r="AS22" i="82"/>
  <c r="H22" i="82"/>
  <c r="G22" i="82"/>
  <c r="F22" i="82"/>
  <c r="E22" i="82"/>
  <c r="D22" i="82"/>
  <c r="C22" i="82"/>
  <c r="B22" i="82"/>
  <c r="A22" i="82"/>
  <c r="H20" i="82"/>
  <c r="AS19" i="82"/>
  <c r="H19" i="82"/>
  <c r="G19" i="82"/>
  <c r="F19" i="82"/>
  <c r="E19" i="82"/>
  <c r="D19" i="82"/>
  <c r="C19" i="82"/>
  <c r="B19" i="82"/>
  <c r="A19" i="82"/>
  <c r="H17" i="82"/>
  <c r="H16" i="82"/>
  <c r="G16" i="82"/>
  <c r="F16" i="82"/>
  <c r="E16" i="82"/>
  <c r="D16" i="82"/>
  <c r="C16" i="82"/>
  <c r="B16" i="82"/>
  <c r="A16" i="82"/>
  <c r="H14" i="82"/>
  <c r="AS13" i="82"/>
  <c r="H13" i="82"/>
  <c r="G13" i="82"/>
  <c r="F13" i="82"/>
  <c r="E13" i="82"/>
  <c r="D13" i="82"/>
  <c r="C13" i="82"/>
  <c r="B13" i="82"/>
  <c r="A13" i="82"/>
  <c r="H11" i="82"/>
  <c r="H10" i="82"/>
  <c r="G10" i="82"/>
  <c r="F10" i="82"/>
  <c r="E10" i="82"/>
  <c r="D10" i="82"/>
  <c r="C10" i="82"/>
  <c r="B10" i="82"/>
  <c r="A10" i="82"/>
  <c r="AR9" i="82"/>
  <c r="AQ9" i="82"/>
  <c r="AP9" i="82"/>
  <c r="AO9" i="82"/>
  <c r="AN9" i="82"/>
  <c r="AM9" i="82"/>
  <c r="AL9" i="82"/>
  <c r="AK9" i="82"/>
  <c r="AJ9" i="82"/>
  <c r="AI9" i="82"/>
  <c r="AH9" i="82"/>
  <c r="AG9" i="82"/>
  <c r="AF9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AS19" i="79"/>
  <c r="AS22" i="70"/>
  <c r="AS10" i="29"/>
  <c r="AS22" i="29"/>
  <c r="A6" i="70"/>
  <c r="B6" i="70"/>
  <c r="B7" i="70"/>
  <c r="E7" i="70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X9" i="70"/>
  <c r="Y9" i="70"/>
  <c r="Z9" i="70"/>
  <c r="AA9" i="70"/>
  <c r="AB9" i="70"/>
  <c r="AC9" i="70"/>
  <c r="AD9" i="70"/>
  <c r="AE9" i="70"/>
  <c r="AF9" i="70"/>
  <c r="AG9" i="70"/>
  <c r="AH9" i="70"/>
  <c r="AI9" i="70"/>
  <c r="AJ9" i="70"/>
  <c r="AK9" i="70"/>
  <c r="AL9" i="70"/>
  <c r="AM9" i="70"/>
  <c r="AN9" i="70"/>
  <c r="AO9" i="70"/>
  <c r="AP9" i="70"/>
  <c r="AQ9" i="70"/>
  <c r="AR9" i="70"/>
  <c r="A10" i="70"/>
  <c r="B10" i="70"/>
  <c r="C10" i="70"/>
  <c r="D10" i="70"/>
  <c r="E10" i="70"/>
  <c r="F10" i="70"/>
  <c r="G10" i="70"/>
  <c r="H10" i="70"/>
  <c r="AS10" i="70"/>
  <c r="H11" i="70"/>
  <c r="A13" i="70"/>
  <c r="B13" i="70"/>
  <c r="C13" i="70"/>
  <c r="D13" i="70"/>
  <c r="E13" i="70"/>
  <c r="F13" i="70"/>
  <c r="G13" i="70"/>
  <c r="H13" i="70"/>
  <c r="AS13" i="70"/>
  <c r="H14" i="70"/>
  <c r="A16" i="70"/>
  <c r="B16" i="70"/>
  <c r="C16" i="70"/>
  <c r="D16" i="70"/>
  <c r="E16" i="70"/>
  <c r="F16" i="70"/>
  <c r="G16" i="70"/>
  <c r="H16" i="70"/>
  <c r="H17" i="70"/>
  <c r="A19" i="70"/>
  <c r="B19" i="70"/>
  <c r="C19" i="70"/>
  <c r="D19" i="70"/>
  <c r="E19" i="70"/>
  <c r="F19" i="70"/>
  <c r="G19" i="70"/>
  <c r="H19" i="70"/>
  <c r="AS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AS25" i="70"/>
  <c r="H26" i="70"/>
  <c r="H26" i="79" l="1"/>
  <c r="AS25" i="79"/>
  <c r="H25" i="79"/>
  <c r="G25" i="79"/>
  <c r="F25" i="79"/>
  <c r="E25" i="79"/>
  <c r="D25" i="79"/>
  <c r="C25" i="79"/>
  <c r="B25" i="79"/>
  <c r="A25" i="79"/>
  <c r="H23" i="79"/>
  <c r="AS22" i="79"/>
  <c r="H22" i="79"/>
  <c r="G22" i="79"/>
  <c r="F22" i="79"/>
  <c r="E22" i="79"/>
  <c r="D22" i="79"/>
  <c r="C22" i="79"/>
  <c r="B22" i="79"/>
  <c r="A22" i="79"/>
  <c r="H20" i="79"/>
  <c r="H19" i="79"/>
  <c r="G19" i="79"/>
  <c r="F19" i="79"/>
  <c r="E19" i="79"/>
  <c r="D19" i="79"/>
  <c r="C19" i="79"/>
  <c r="B19" i="79"/>
  <c r="A19" i="79"/>
  <c r="H17" i="79"/>
  <c r="H16" i="79"/>
  <c r="G16" i="79"/>
  <c r="F16" i="79"/>
  <c r="E16" i="79"/>
  <c r="D16" i="79"/>
  <c r="C16" i="79"/>
  <c r="B16" i="79"/>
  <c r="A16" i="79"/>
  <c r="H14" i="79"/>
  <c r="AS13" i="79"/>
  <c r="H13" i="79"/>
  <c r="G13" i="79"/>
  <c r="F13" i="79"/>
  <c r="E13" i="79"/>
  <c r="D13" i="79"/>
  <c r="C13" i="79"/>
  <c r="B13" i="79"/>
  <c r="A13" i="79"/>
  <c r="H11" i="79"/>
  <c r="H10" i="79"/>
  <c r="G10" i="79"/>
  <c r="F10" i="79"/>
  <c r="E10" i="79"/>
  <c r="D10" i="79"/>
  <c r="C10" i="79"/>
  <c r="B10" i="79"/>
  <c r="A10" i="79"/>
  <c r="AR9" i="79"/>
  <c r="AQ9" i="79"/>
  <c r="AP9" i="79"/>
  <c r="AO9" i="79"/>
  <c r="AN9" i="79"/>
  <c r="AM9" i="79"/>
  <c r="AL9" i="79"/>
  <c r="AK9" i="79"/>
  <c r="AJ9" i="79"/>
  <c r="AI9" i="79"/>
  <c r="AH9" i="79"/>
  <c r="AG9" i="79"/>
  <c r="AF9" i="79"/>
  <c r="AE9" i="79"/>
  <c r="AD9" i="79"/>
  <c r="AC9" i="79"/>
  <c r="AB9" i="79"/>
  <c r="AA9" i="79"/>
  <c r="Z9" i="79"/>
  <c r="Y9" i="79"/>
  <c r="X9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E7" i="79"/>
  <c r="B7" i="79"/>
  <c r="B6" i="79"/>
  <c r="A6" i="79"/>
  <c r="H26" i="75"/>
  <c r="AS25" i="75"/>
  <c r="H25" i="75"/>
  <c r="G25" i="75"/>
  <c r="F25" i="75"/>
  <c r="E25" i="75"/>
  <c r="D25" i="75"/>
  <c r="C25" i="75"/>
  <c r="B25" i="75"/>
  <c r="A25" i="75"/>
  <c r="H23" i="75"/>
  <c r="AS22" i="75"/>
  <c r="H22" i="75"/>
  <c r="G22" i="75"/>
  <c r="F22" i="75"/>
  <c r="E22" i="75"/>
  <c r="D22" i="75"/>
  <c r="C22" i="75"/>
  <c r="B22" i="75"/>
  <c r="A22" i="75"/>
  <c r="H20" i="75"/>
  <c r="AS19" i="75"/>
  <c r="H19" i="75"/>
  <c r="G19" i="75"/>
  <c r="F19" i="75"/>
  <c r="E19" i="75"/>
  <c r="D19" i="75"/>
  <c r="C19" i="75"/>
  <c r="B19" i="75"/>
  <c r="A19" i="75"/>
  <c r="H17" i="75"/>
  <c r="K15" i="14"/>
  <c r="H16" i="75"/>
  <c r="G16" i="75"/>
  <c r="F16" i="75"/>
  <c r="E16" i="75"/>
  <c r="D16" i="75"/>
  <c r="C16" i="75"/>
  <c r="B16" i="75"/>
  <c r="A16" i="75"/>
  <c r="H14" i="75"/>
  <c r="AS13" i="75"/>
  <c r="H13" i="75"/>
  <c r="G13" i="75"/>
  <c r="F13" i="75"/>
  <c r="E13" i="75"/>
  <c r="D13" i="75"/>
  <c r="C13" i="75"/>
  <c r="B13" i="75"/>
  <c r="A13" i="75"/>
  <c r="H11" i="75"/>
  <c r="AS10" i="75"/>
  <c r="H10" i="75"/>
  <c r="G10" i="75"/>
  <c r="F10" i="75"/>
  <c r="E10" i="75"/>
  <c r="D10" i="75"/>
  <c r="C10" i="75"/>
  <c r="B10" i="75"/>
  <c r="A10" i="75"/>
  <c r="AR9" i="75"/>
  <c r="AQ9" i="75"/>
  <c r="AP9" i="75"/>
  <c r="AO9" i="75"/>
  <c r="AN9" i="75"/>
  <c r="AM9" i="75"/>
  <c r="AL9" i="75"/>
  <c r="AK9" i="75"/>
  <c r="AJ9" i="75"/>
  <c r="AI9" i="75"/>
  <c r="AH9" i="75"/>
  <c r="AG9" i="75"/>
  <c r="AF9" i="75"/>
  <c r="AE9" i="75"/>
  <c r="AD9" i="75"/>
  <c r="AC9" i="75"/>
  <c r="AB9" i="75"/>
  <c r="AA9" i="75"/>
  <c r="Z9" i="75"/>
  <c r="Y9" i="75"/>
  <c r="X9" i="75"/>
  <c r="W9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AS25" i="74"/>
  <c r="H25" i="74"/>
  <c r="G25" i="74"/>
  <c r="F25" i="74"/>
  <c r="E25" i="74"/>
  <c r="D25" i="74"/>
  <c r="C25" i="74"/>
  <c r="B25" i="74"/>
  <c r="A25" i="74"/>
  <c r="H23" i="74"/>
  <c r="AS22" i="74"/>
  <c r="H22" i="74"/>
  <c r="G22" i="74"/>
  <c r="F22" i="74"/>
  <c r="E22" i="74"/>
  <c r="D22" i="74"/>
  <c r="C22" i="74"/>
  <c r="B22" i="74"/>
  <c r="A22" i="74"/>
  <c r="H20" i="74"/>
  <c r="AS19" i="74"/>
  <c r="H19" i="74"/>
  <c r="G19" i="74"/>
  <c r="F19" i="74"/>
  <c r="E19" i="74"/>
  <c r="D19" i="74"/>
  <c r="C19" i="74"/>
  <c r="B19" i="74"/>
  <c r="A19" i="74"/>
  <c r="H17" i="74"/>
  <c r="H16" i="74"/>
  <c r="G16" i="74"/>
  <c r="F16" i="74"/>
  <c r="E16" i="74"/>
  <c r="D16" i="74"/>
  <c r="C16" i="74"/>
  <c r="B16" i="74"/>
  <c r="A16" i="74"/>
  <c r="H14" i="74"/>
  <c r="AS13" i="74"/>
  <c r="H13" i="74"/>
  <c r="G13" i="74"/>
  <c r="F13" i="74"/>
  <c r="E13" i="74"/>
  <c r="D13" i="74"/>
  <c r="C13" i="74"/>
  <c r="B13" i="74"/>
  <c r="A13" i="74"/>
  <c r="H11" i="74"/>
  <c r="AS10" i="74"/>
  <c r="H10" i="74"/>
  <c r="G10" i="74"/>
  <c r="F10" i="74"/>
  <c r="E10" i="74"/>
  <c r="D10" i="74"/>
  <c r="C10" i="74"/>
  <c r="B10" i="74"/>
  <c r="A10" i="74"/>
  <c r="AR9" i="74"/>
  <c r="AQ9" i="74"/>
  <c r="AP9" i="74"/>
  <c r="AO9" i="74"/>
  <c r="AN9" i="74"/>
  <c r="AM9" i="74"/>
  <c r="AL9" i="74"/>
  <c r="AK9" i="74"/>
  <c r="AJ9" i="74"/>
  <c r="AI9" i="74"/>
  <c r="AH9" i="74"/>
  <c r="AG9" i="74"/>
  <c r="AF9" i="74"/>
  <c r="AE9" i="74"/>
  <c r="AD9" i="74"/>
  <c r="AC9" i="74"/>
  <c r="AB9" i="74"/>
  <c r="AA9" i="74"/>
  <c r="Z9" i="74"/>
  <c r="Y9" i="74"/>
  <c r="X9" i="74"/>
  <c r="W9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AS25" i="72"/>
  <c r="H25" i="72"/>
  <c r="G25" i="72"/>
  <c r="F25" i="72"/>
  <c r="E25" i="72"/>
  <c r="D25" i="72"/>
  <c r="C25" i="72"/>
  <c r="B25" i="72"/>
  <c r="A25" i="72"/>
  <c r="H23" i="72"/>
  <c r="AS22" i="72"/>
  <c r="H22" i="72"/>
  <c r="G22" i="72"/>
  <c r="F22" i="72"/>
  <c r="E22" i="72"/>
  <c r="D22" i="72"/>
  <c r="C22" i="72"/>
  <c r="B22" i="72"/>
  <c r="A22" i="72"/>
  <c r="H20" i="72"/>
  <c r="AS19" i="72"/>
  <c r="H19" i="72"/>
  <c r="G19" i="72"/>
  <c r="F19" i="72"/>
  <c r="E19" i="72"/>
  <c r="D19" i="72"/>
  <c r="C19" i="72"/>
  <c r="B19" i="72"/>
  <c r="A19" i="72"/>
  <c r="H17" i="72"/>
  <c r="H16" i="72"/>
  <c r="G16" i="72"/>
  <c r="F16" i="72"/>
  <c r="E16" i="72"/>
  <c r="D16" i="72"/>
  <c r="C16" i="72"/>
  <c r="B16" i="72"/>
  <c r="A16" i="72"/>
  <c r="H14" i="72"/>
  <c r="AS13" i="72"/>
  <c r="H13" i="72"/>
  <c r="G13" i="72"/>
  <c r="F13" i="72"/>
  <c r="E13" i="72"/>
  <c r="D13" i="72"/>
  <c r="C13" i="72"/>
  <c r="B13" i="72"/>
  <c r="A13" i="72"/>
  <c r="H11" i="72"/>
  <c r="AS10" i="72"/>
  <c r="H10" i="72"/>
  <c r="G10" i="72"/>
  <c r="F10" i="72"/>
  <c r="E10" i="72"/>
  <c r="D10" i="72"/>
  <c r="C10" i="72"/>
  <c r="B10" i="72"/>
  <c r="A10" i="72"/>
  <c r="AR9" i="72"/>
  <c r="AQ9" i="72"/>
  <c r="AP9" i="72"/>
  <c r="AO9" i="72"/>
  <c r="AN9" i="72"/>
  <c r="AM9" i="72"/>
  <c r="AL9" i="72"/>
  <c r="AK9" i="72"/>
  <c r="AJ9" i="72"/>
  <c r="AI9" i="72"/>
  <c r="AH9" i="72"/>
  <c r="AG9" i="72"/>
  <c r="AF9" i="72"/>
  <c r="AE9" i="72"/>
  <c r="AD9" i="72"/>
  <c r="AC9" i="72"/>
  <c r="AB9" i="72"/>
  <c r="AA9" i="72"/>
  <c r="Z9" i="72"/>
  <c r="Y9" i="72"/>
  <c r="X9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AS25" i="71"/>
  <c r="H25" i="71"/>
  <c r="G25" i="71"/>
  <c r="F25" i="71"/>
  <c r="E25" i="71"/>
  <c r="D25" i="71"/>
  <c r="C25" i="71"/>
  <c r="B25" i="71"/>
  <c r="A25" i="71"/>
  <c r="H23" i="71"/>
  <c r="AS22" i="71"/>
  <c r="H22" i="71"/>
  <c r="G22" i="71"/>
  <c r="F22" i="71"/>
  <c r="E22" i="71"/>
  <c r="D22" i="71"/>
  <c r="C22" i="71"/>
  <c r="B22" i="71"/>
  <c r="A22" i="71"/>
  <c r="H20" i="71"/>
  <c r="AS19" i="71"/>
  <c r="H19" i="71"/>
  <c r="G19" i="71"/>
  <c r="F19" i="71"/>
  <c r="E19" i="71"/>
  <c r="D19" i="71"/>
  <c r="C19" i="71"/>
  <c r="B19" i="71"/>
  <c r="A19" i="71"/>
  <c r="H17" i="71"/>
  <c r="H16" i="71"/>
  <c r="G16" i="71"/>
  <c r="F16" i="71"/>
  <c r="E16" i="71"/>
  <c r="D16" i="71"/>
  <c r="C16" i="71"/>
  <c r="B16" i="71"/>
  <c r="A16" i="71"/>
  <c r="H14" i="71"/>
  <c r="AS13" i="71"/>
  <c r="H13" i="71"/>
  <c r="G13" i="71"/>
  <c r="F13" i="71"/>
  <c r="E13" i="71"/>
  <c r="D13" i="71"/>
  <c r="C13" i="71"/>
  <c r="B13" i="71"/>
  <c r="A13" i="71"/>
  <c r="H11" i="71"/>
  <c r="AS10" i="71"/>
  <c r="H10" i="71"/>
  <c r="G10" i="71"/>
  <c r="F10" i="71"/>
  <c r="E10" i="71"/>
  <c r="D10" i="71"/>
  <c r="C10" i="71"/>
  <c r="B10" i="71"/>
  <c r="A10" i="71"/>
  <c r="AR9" i="71"/>
  <c r="AQ9" i="71"/>
  <c r="AP9" i="71"/>
  <c r="AO9" i="71"/>
  <c r="AN9" i="71"/>
  <c r="AM9" i="71"/>
  <c r="AL9" i="71"/>
  <c r="AK9" i="71"/>
  <c r="AJ9" i="71"/>
  <c r="AI9" i="71"/>
  <c r="AH9" i="71"/>
  <c r="AG9" i="71"/>
  <c r="AF9" i="71"/>
  <c r="AE9" i="71"/>
  <c r="AD9" i="71"/>
  <c r="AC9" i="71"/>
  <c r="AB9" i="71"/>
  <c r="AA9" i="71"/>
  <c r="Z9" i="71"/>
  <c r="Y9" i="71"/>
  <c r="X9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AS25" i="29"/>
  <c r="AS19" i="29"/>
  <c r="I15" i="14"/>
  <c r="AS13" i="29"/>
  <c r="K18" i="14" l="1"/>
  <c r="K9" i="14"/>
  <c r="I18" i="14"/>
  <c r="I21" i="14"/>
  <c r="I9" i="14"/>
  <c r="I24" i="14"/>
  <c r="K24" i="14"/>
  <c r="K12" i="14"/>
  <c r="K21" i="14"/>
  <c r="I12" i="14"/>
  <c r="M24" i="14" l="1"/>
  <c r="M18" i="14"/>
  <c r="A1" i="79" l="1"/>
  <c r="A1" i="75"/>
  <c r="A1" i="74"/>
  <c r="A1" i="72"/>
  <c r="A1" i="71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<sst xmlns="http://schemas.openxmlformats.org/spreadsheetml/2006/main" count="226" uniqueCount="111">
  <si>
    <t>Número</t>
  </si>
  <si>
    <t>Indicador</t>
  </si>
  <si>
    <t xml:space="preserve">Periodo </t>
  </si>
  <si>
    <t>Cálculo</t>
  </si>
  <si>
    <t>DESCRIPCIÓN</t>
  </si>
  <si>
    <t>MEDICIÓN</t>
  </si>
  <si>
    <t>Estimado</t>
  </si>
  <si>
    <t>% AVANCE REGISTRADO</t>
  </si>
  <si>
    <t>Nominativo</t>
  </si>
  <si>
    <t xml:space="preserve">Proceso </t>
  </si>
  <si>
    <t>Semanal (remesa)</t>
  </si>
  <si>
    <t>SEMANA OPERATIVA</t>
  </si>
  <si>
    <t xml:space="preserve">PROCESOS SUSTANTIVOS E INDICADORES </t>
  </si>
  <si>
    <t>Valor esperado</t>
  </si>
  <si>
    <t xml:space="preserve">Distrito </t>
  </si>
  <si>
    <t>Módulo</t>
  </si>
  <si>
    <t>TABLERO DE CONTROL DE PROCESOS SUSTANTIVOS DEL SISTEMA DE GESTIÓN DE LA CALIDAD</t>
  </si>
  <si>
    <t xml:space="preserve">CUADRO DE OBSERVACIONES </t>
  </si>
  <si>
    <t>Descripción</t>
  </si>
  <si>
    <t xml:space="preserve">No conformidad </t>
  </si>
  <si>
    <t xml:space="preserve">Valor que requiere atención y justificación en el apartado de observaciones </t>
  </si>
  <si>
    <t xml:space="preserve">Valor suficiente </t>
  </si>
  <si>
    <t xml:space="preserve">Semaforización </t>
  </si>
  <si>
    <t>*Registre el valor nominal solicitado en la celda, el resultado proporcional esta automatizado.</t>
  </si>
  <si>
    <t xml:space="preserve">% AVANCE REGISTRADO </t>
  </si>
  <si>
    <t xml:space="preserve">TABLERO DE CONTROL DISTRITAL DE PROCESOS SUSTANTIVOS DEL SISTEMA DE GESTIÓN DE LA CALIDAD </t>
  </si>
  <si>
    <t>Distrito 01</t>
  </si>
  <si>
    <t>Distrito 02</t>
  </si>
  <si>
    <t>Estatal</t>
  </si>
  <si>
    <t>Version 0</t>
  </si>
  <si>
    <t>Dueño de Proceso</t>
  </si>
  <si>
    <t xml:space="preserve"> Auxiliar de Atención Ciudadana</t>
  </si>
  <si>
    <t>Operador de Equipo Tecnológico</t>
  </si>
  <si>
    <t>Responsable de Módulo</t>
  </si>
  <si>
    <t>Número de trámites aplicados</t>
  </si>
  <si>
    <t>(Número de trámites exitosos / Número de trámites aplicados) x 100</t>
  </si>
  <si>
    <t>Número de trámites exitosos</t>
  </si>
  <si>
    <t xml:space="preserve">Total de credenciales entregadas </t>
  </si>
  <si>
    <t>INSTITUTO NACIONAL ELECTORAL
SISTEMA DE GESTIÓN DE LA CALIDAD
BAJA CALIFORNIA SUR</t>
  </si>
  <si>
    <t xml:space="preserve">Credenciales recibidas </t>
  </si>
  <si>
    <t xml:space="preserve">Credenciales Recibidas - Credenciales inconsistentes 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</si>
  <si>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</si>
  <si>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</si>
  <si>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</si>
  <si>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</si>
  <si>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</si>
  <si>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</si>
  <si>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</si>
  <si>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</si>
  <si>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</si>
  <si>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</si>
  <si>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</si>
  <si>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</si>
  <si>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</si>
  <si>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</si>
  <si>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</si>
  <si>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</si>
  <si>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</si>
  <si>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</si>
  <si>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</si>
  <si>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</si>
  <si>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</si>
  <si>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</si>
  <si>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</si>
  <si>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</si>
  <si>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</si>
  <si>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</si>
  <si>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</si>
  <si>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</si>
  <si>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</si>
  <si>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</si>
  <si>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</si>
  <si>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</si>
  <si>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</si>
  <si>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</si>
  <si>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</si>
  <si>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</si>
  <si>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(Fichas requisitadas correctamente / Fichas revisadas en la muestra del 10%) x 100</t>
  </si>
  <si>
    <t>Fichas requistadas correctamente</t>
  </si>
  <si>
    <t>Ejecución de los scripts de reenvío de notificaciones</t>
  </si>
  <si>
    <t>Solicitud de reevíos de scripts requeridos</t>
  </si>
  <si>
    <t>Credenciales disponibles (físicas)</t>
  </si>
  <si>
    <t>Credenciales disponibles registradas en SIIRFE</t>
  </si>
  <si>
    <t>(Total de credenciales entregadas / Total de ciudadanas y ciudadanos que acuden al MAC a recoger su credencial) x 100</t>
  </si>
  <si>
    <t>Entrevista</t>
  </si>
  <si>
    <t>Fichas requisitadas correctamente.</t>
  </si>
  <si>
    <t>Fichas revisadas en la Muestra del 10%</t>
  </si>
  <si>
    <t>Trámite</t>
  </si>
  <si>
    <t>Trámites exitosos.</t>
  </si>
  <si>
    <t>Transferencia de la Información.</t>
  </si>
  <si>
    <t>Reenvíos exitosos.</t>
  </si>
  <si>
    <t>(Ejecución de los scripts de reenvío de notificaciones / Solicitud de reenvíos de scripts requeridos) x100</t>
  </si>
  <si>
    <t>Conciliación de Credenciales para Votar.</t>
  </si>
  <si>
    <t>Credenciales disponibles para entrega.</t>
  </si>
  <si>
    <t>[(Credenciales recibidas - Credenciales inconsistentes) / Credenciales recibidas] x 100</t>
  </si>
  <si>
    <t>Arqueo de credenciales.</t>
  </si>
  <si>
    <t>(Credenciales disponibles (físicas) / Credenciales disponibles registradas en SIIRFE-MAC) x 100</t>
  </si>
  <si>
    <t>Entrega de la Credencial para Votar.</t>
  </si>
  <si>
    <t>Efectividad de entrega de CPV en MAC.</t>
  </si>
  <si>
    <t xml:space="preserve"> Total de ciudadanos que acuden a MAC a recoger su credencial</t>
  </si>
  <si>
    <t>RM/202405/26/01/2024-FOLIO 2403025102350 Reincorporación en el periodo de reposición. 
RM/202406/31/01/2024-FOLIO 2403025102506 Cambio de domicilio en periodo de reposición. 
RM/202409/31/01/2024-FOLIO 2403025102506 Cambio de domicilio en periodo de reposición. 
RM/202414/15/03/2024-FOLIO 2403025103405 Cambio de domicilio en periodo de reimpresión.</t>
  </si>
  <si>
    <t>CAMPAÑA ANUAL PERMANENTE 2024</t>
  </si>
  <si>
    <t>REMESA 2024-05 FOLIO 2403025204019 trámite rechazado por localidad.                                                                                               
REMESA 2024-06 FOLIOS 2403025204089 y 2403025204408 trámites rechazados por localidad.                 
REMESA 2024-07 FOLIOI 240302524590 y 2403025204613 trámite rechazados por localidad y corrección de datos personales.                                                                                                                                  
REMESA 2024-09 FOLIOS 2403025204886-2403025204988-2403025205012-2403025205089-2403025205157-2403025205168 trámites rechazados por localidad.                                                                                   
REMESA 2024-10 FOLIOS 2403025205272-2403025205543 trámites rechazados por localidad.                   
REMESA 2024-11 FOLIOS 2403025205720-2403025205815 trámites rechazados por localidad.                   
REMESA 2024-12 FOLIOS 2403025205985-2403025206167 trámites rechazados por localidad.                                                                                             
SE RESGUARDARON 156 CPV ORDINARIAS POR PROCESO ELECTORAL.</t>
  </si>
  <si>
    <t>Fecha de corte 31/08/2024</t>
  </si>
  <si>
    <t xml:space="preserve">En el proceso de trámite, en las remesas 2024-33, 2024-34, 2024-36 y 2024-37, 4  folios pendientes por gestion de CURP; en la remesa 2024-29, 2024-31, 2024-33, 2024-34, 2024-35 y 2024-39,  7 folios cancelados (rechazados).        </t>
  </si>
  <si>
    <t>Proceso de trámite: remesa 2024-31, 1 folio cancelado; remesa 2024-36, 1 folio con SUS; remesa 2024-38, 1 folio con error en captura; remesa 2024-42 quedan 14 folios en espera de respuesta.</t>
  </si>
  <si>
    <t>Proceso de trámite: en las remesas 2024-30, dos folios se cancelaron; remesa 2024-32, una solicitud de expedición y un folio cancelado; remesa 2024-33, un folio suspendido (USI); remesa 2024-35, un folio por curp; remesa 2024-38, un folio en revisión por (USI); remesa 2024-39, cuatro folios en revisión por (USI), uno por curp y uno cancelado; remesa 2024-40, un folio en revisión por (USI) y uno con suspensión de derechos.</t>
  </si>
  <si>
    <t>Proceso de trámite: en la remesas 2024-29 hay 1 folio cancelado por movimiento posterior; en la remesa 2024-30 hay 1 folio pendiente por S.R.L.N., 1 pendiente por CURP y 1 cancelado; en la remesa 2024-31 hay 1 folio cancelado por movimiento posterior; en la remesa 2024-32 hay 1 folio pendiente por USURPACION; en la remesa 2024-33 hay 1 cancelado por movimiento posterior; en la remesa 2024-35 hay 1 pendiente por CURP; en la remesa 2024-37 hay 1 folio cancelado; en la remesa 2024-38 hay 2 folios rechazados, por que uno de los testigos superó el límite y por error en la captura; en la remesa 2024-39 hay 1 folio rechazado por que uno de los testigos superó el límite y 1 pendiente por CURP; y, en la remesa 2024-40 hay 1 pendiente por CURP.</t>
  </si>
  <si>
    <t>PROCESO DE ENTREVISTA: EL MAC CORRESPONDE A UN MAC DE TIPO MÓVIL Y DENTRO DE SUS ACTIVIDADES NO SE CONSIDERA EL REQUISITADO DE FICHA DE ATENCIÓN CIUDADANA</t>
  </si>
  <si>
    <t xml:space="preserve">PROCESO DE ENTREVISTA: POR SER MÓDULO MÓVIL NO SE REQUISITAN FICHAS DE ATENCIÓN CIUDADANA.                                                                                                                        PROCESO DE TRÁMITE: EN LAS REMESAS 2024-30, 2024-31,  2024-34,  2024-35 y 2024-38 HAY FOLIOS PENDIENTES POR VALIDACION DE CURP           </t>
  </si>
  <si>
    <t xml:space="preserve">ENTREVISTA: EL MÓDULO MÓVIL NO LEVANTA FICHAS DE ATENCION CIUDADANA. TRÁMITE: REMESA 2024-29, SE CANCELÓ UN TRÁMITE POR ERROR DE CAPTURA, YA SE REALIZÓ NUEVAMENTE EL TRÁMITE AL CIUDADANO; REMESA 2024-30, UN TRÁMITE POR CURP Y UN TRÁMITE POR ANÁLISIS REGISTRAL; REMESA 2024-31, UN TRÁMITE DETENIDO POR CURP;  REMESA 2024-33, UN TRÁMITE POR CURP Y UNO POR DI QUE NO SE HA LOCALIZADO AL CIUDADANO PARA SU VERIFICACIÓN; REMESA 2024-36, DOS TRÁMITES DETENIDOS POR TESTIGOS, YA SE REALIZÓ NUEVAMENTE EL TRÁMITE Y UNO POR SEC.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</si>
</sst>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</borders>
  <cellStyleXfs count="12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3" borderId="0" applyFon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0" borderId="0" xfId="0" applyFont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49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1" fontId="10" fillId="2" borderId="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3" fontId="18" fillId="4" borderId="12" xfId="4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20" fillId="0" borderId="8" xfId="5" applyFont="1" applyFill="1" applyBorder="1" applyAlignment="1">
      <alignment horizontal="center" vertical="center"/>
    </xf>
    <xf numFmtId="3" fontId="17" fillId="0" borderId="8" xfId="5" applyNumberFormat="1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3" fontId="5" fillId="2" borderId="12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9" fillId="0" borderId="0" xfId="4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5" fillId="0" borderId="0" xfId="4" applyNumberFormat="1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3" fontId="13" fillId="9" borderId="12" xfId="0" applyNumberFormat="1" applyFont="1" applyFill="1" applyBorder="1" applyAlignment="1">
      <alignment horizontal="center" vertical="center" wrapText="1"/>
    </xf>
    <xf numFmtId="9" fontId="21" fillId="8" borderId="9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4" fillId="9" borderId="12" xfId="0" applyFont="1" applyFill="1" applyBorder="1" applyAlignment="1">
      <alignment horizontal="center" vertical="center" wrapText="1"/>
    </xf>
    <xf numFmtId="9" fontId="31" fillId="9" borderId="12" xfId="4" applyNumberFormat="1" applyFont="1" applyFill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9" fontId="31" fillId="9" borderId="25" xfId="4" applyNumberFormat="1" applyFont="1" applyFill="1" applyBorder="1" applyAlignment="1">
      <alignment horizontal="center" vertical="center"/>
    </xf>
    <xf numFmtId="9" fontId="31" fillId="9" borderId="26" xfId="4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1" fillId="9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15" fillId="2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31" fillId="9" borderId="25" xfId="0" applyFont="1" applyFill="1" applyBorder="1" applyAlignment="1">
      <alignment horizontal="center" vertical="center"/>
    </xf>
    <xf numFmtId="0" fontId="31" fillId="9" borderId="2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0" fillId="9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19" fillId="0" borderId="12" xfId="4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2" fontId="4" fillId="10" borderId="13" xfId="0" applyNumberFormat="1" applyFont="1" applyFill="1" applyBorder="1" applyAlignment="1">
      <alignment horizontal="center" vertical="center" wrapText="1"/>
    </xf>
    <xf numFmtId="2" fontId="4" fillId="10" borderId="14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textRotation="90"/>
    </xf>
    <xf numFmtId="0" fontId="15" fillId="2" borderId="27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9" fontId="19" fillId="0" borderId="25" xfId="4" applyNumberFormat="1" applyFont="1" applyFill="1" applyBorder="1" applyAlignment="1">
      <alignment horizontal="center" vertical="center"/>
    </xf>
    <xf numFmtId="9" fontId="19" fillId="0" borderId="26" xfId="4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</cellXfs>
  <cellStyles count="12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3" xfId="9" xr:uid="{155B1EFC-13FE-4832-BE04-B6616CDA20C8}"/>
    <cellStyle name="Millares 3" xfId="6" xr:uid="{00000000-0005-0000-0000-000004000000}"/>
    <cellStyle name="Millares 3 2" xfId="10" xr:uid="{17C2C1A8-DDB9-41D0-B098-06C1AE70D917}"/>
    <cellStyle name="Millares 4" xfId="8" xr:uid="{D0AF9664-2131-4378-A8E2-58B829DC033D}"/>
    <cellStyle name="Normal" xfId="0" builtinId="0"/>
    <cellStyle name="Normal 2" xfId="1" xr:uid="{00000000-0005-0000-0000-000006000000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zoomScale="80" zoomScaleNormal="80" workbookViewId="0">
      <selection activeCell="D15" sqref="D15:D16"/>
    </sheetView>
  </sheetViews>
  <sheetFormatPr baseColWidth="10" defaultColWidth="11.42578125" defaultRowHeight="30" customHeight="1" x14ac:dyDescent="0.2"/>
  <cols>
    <col min="1" max="1" width="3" style="1" bestFit="1" customWidth="1"/>
    <col min="2" max="2" width="25.140625" style="1" customWidth="1"/>
    <col min="3" max="3" width="21.425781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6.28515625" style="1" bestFit="1" customWidth="1"/>
    <col min="9" max="9" width="29.7109375" style="1" customWidth="1"/>
    <col min="10" max="10" width="1.42578125" style="1" customWidth="1"/>
    <col min="11" max="11" width="29.7109375" style="1" customWidth="1"/>
    <col min="12" max="12" width="1.42578125" style="1" customWidth="1"/>
    <col min="13" max="13" width="29.7109375" style="1" customWidth="1"/>
    <col min="14" max="16384" width="11.42578125" style="1"/>
  </cols>
  <sheetData>
    <row r="1" spans="1:13" ht="40.5" customHeight="1" x14ac:dyDescent="0.2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40.5" customHeight="1" x14ac:dyDescent="0.2">
      <c r="A2" s="25"/>
      <c r="B2" s="25"/>
      <c r="C2" s="25"/>
      <c r="D2" s="30"/>
      <c r="E2" s="30"/>
      <c r="F2" s="81" t="s">
        <v>103</v>
      </c>
      <c r="G2" s="81"/>
      <c r="H2" s="81"/>
      <c r="I2" s="81"/>
      <c r="J2" s="80" t="s">
        <v>29</v>
      </c>
      <c r="K2" s="80"/>
    </row>
    <row r="3" spans="1:13" ht="11.25" customHeight="1" x14ac:dyDescent="0.2">
      <c r="A3" s="25"/>
      <c r="B3" s="6"/>
      <c r="C3" s="6"/>
      <c r="D3" s="6"/>
      <c r="E3" s="6"/>
      <c r="F3" s="6"/>
      <c r="G3" s="6"/>
      <c r="H3" s="6"/>
    </row>
    <row r="4" spans="1:13" ht="30" customHeight="1" x14ac:dyDescent="0.2">
      <c r="A4" s="68" t="s">
        <v>25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26.25" customHeight="1" x14ac:dyDescent="0.2">
      <c r="A5" s="75" t="s">
        <v>101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8" customHeight="1" x14ac:dyDescent="0.2">
      <c r="A6" s="69" t="s">
        <v>0</v>
      </c>
      <c r="B6" s="72" t="s">
        <v>12</v>
      </c>
      <c r="C6" s="73"/>
      <c r="D6" s="73"/>
      <c r="E6" s="73"/>
      <c r="F6" s="73"/>
      <c r="G6" s="73"/>
      <c r="H6" s="74"/>
      <c r="I6" s="83" t="s">
        <v>24</v>
      </c>
      <c r="J6" s="16"/>
      <c r="K6" s="83" t="s">
        <v>24</v>
      </c>
      <c r="L6" s="16"/>
      <c r="M6" s="83" t="s">
        <v>24</v>
      </c>
    </row>
    <row r="7" spans="1:13" ht="15.75" x14ac:dyDescent="0.2">
      <c r="A7" s="70"/>
      <c r="B7" s="72" t="s">
        <v>4</v>
      </c>
      <c r="C7" s="73"/>
      <c r="D7" s="74"/>
      <c r="E7" s="72" t="s">
        <v>5</v>
      </c>
      <c r="F7" s="73"/>
      <c r="G7" s="73"/>
      <c r="H7" s="74"/>
      <c r="I7" s="83"/>
      <c r="J7" s="16"/>
      <c r="K7" s="83"/>
      <c r="L7" s="16"/>
      <c r="M7" s="83"/>
    </row>
    <row r="8" spans="1:13" s="2" customFormat="1" ht="29.25" customHeight="1" thickBot="1" x14ac:dyDescent="0.25">
      <c r="A8" s="71"/>
      <c r="B8" s="5" t="s">
        <v>9</v>
      </c>
      <c r="C8" s="5" t="s">
        <v>30</v>
      </c>
      <c r="D8" s="5" t="s">
        <v>1</v>
      </c>
      <c r="E8" s="5" t="s">
        <v>3</v>
      </c>
      <c r="F8" s="14" t="s">
        <v>2</v>
      </c>
      <c r="G8" s="14" t="s">
        <v>6</v>
      </c>
      <c r="H8" s="14" t="s">
        <v>8</v>
      </c>
      <c r="I8" s="24" t="s">
        <v>26</v>
      </c>
      <c r="J8" s="16"/>
      <c r="K8" s="24" t="s">
        <v>27</v>
      </c>
      <c r="L8" s="16"/>
      <c r="M8" s="24" t="s">
        <v>28</v>
      </c>
    </row>
    <row r="9" spans="1:13" s="2" customFormat="1" ht="45" customHeight="1" thickTop="1" thickBot="1" x14ac:dyDescent="0.25">
      <c r="A9" s="67">
        <v>1</v>
      </c>
      <c r="B9" s="59" t="s">
        <v>84</v>
      </c>
      <c r="C9" s="59" t="s">
        <v>31</v>
      </c>
      <c r="D9" s="59" t="s">
        <v>85</v>
      </c>
      <c r="E9" s="59" t="s">
        <v>77</v>
      </c>
      <c r="F9" s="59" t="s">
        <v>10</v>
      </c>
      <c r="G9" s="60">
        <v>0.9</v>
      </c>
      <c r="H9" s="55" t="s">
        <v>78</v>
      </c>
      <c r="I9" s="56">
        <f>AVERAGE('030151'!AS10:AS11,'030152'!AS10:AS11,'030153'!AS10:AS11,'030154'!AS10:AS11,'030155'!AS10:AS11,'030156'!AS10:AS11,'030157'!AS10:AS11)</f>
        <v>1</v>
      </c>
      <c r="J9" s="17"/>
      <c r="K9" s="56">
        <f>AVERAGE('030251'!AS10:AS11,'030252'!AS10:AS11)</f>
        <v>1</v>
      </c>
      <c r="L9" s="17"/>
      <c r="M9" s="56">
        <f>AVERAGE(I9,K9)</f>
        <v>1</v>
      </c>
    </row>
    <row r="10" spans="1:13" s="2" customFormat="1" ht="42.75" customHeight="1" thickTop="1" thickBot="1" x14ac:dyDescent="0.25">
      <c r="A10" s="67"/>
      <c r="B10" s="59"/>
      <c r="C10" s="59"/>
      <c r="D10" s="59"/>
      <c r="E10" s="59"/>
      <c r="F10" s="59"/>
      <c r="G10" s="60"/>
      <c r="H10" s="55" t="s">
        <v>86</v>
      </c>
      <c r="I10" s="56"/>
      <c r="J10" s="17"/>
      <c r="K10" s="56"/>
      <c r="L10" s="17"/>
      <c r="M10" s="56"/>
    </row>
    <row r="11" spans="1:13" s="3" customFormat="1" ht="28.5" customHeight="1" thickTop="1" thickBot="1" x14ac:dyDescent="0.25">
      <c r="A11" s="78"/>
      <c r="B11" s="79"/>
      <c r="C11" s="79"/>
      <c r="D11" s="79"/>
      <c r="E11" s="79"/>
      <c r="F11" s="79"/>
      <c r="G11" s="79"/>
      <c r="H11" s="79"/>
      <c r="I11" s="7"/>
      <c r="J11" s="7"/>
      <c r="K11" s="7"/>
      <c r="L11" s="7"/>
    </row>
    <row r="12" spans="1:13" s="3" customFormat="1" ht="42" customHeight="1" thickTop="1" thickBot="1" x14ac:dyDescent="0.25">
      <c r="A12" s="67">
        <v>2</v>
      </c>
      <c r="B12" s="59" t="s">
        <v>87</v>
      </c>
      <c r="C12" s="59" t="s">
        <v>32</v>
      </c>
      <c r="D12" s="59" t="s">
        <v>88</v>
      </c>
      <c r="E12" s="59" t="s">
        <v>35</v>
      </c>
      <c r="F12" s="59" t="s">
        <v>10</v>
      </c>
      <c r="G12" s="60">
        <v>0.9</v>
      </c>
      <c r="H12" s="55" t="s">
        <v>36</v>
      </c>
      <c r="I12" s="56">
        <f>AVERAGE('030151'!AS13:AS14,'030152'!AS13:AS14,'030153'!AS13:AS14,'030154'!AS13:AS14,'030155'!AS13:AS14,'030156'!AS13:AS14,'030157'!AS13:AS14)</f>
        <v>0.99148433793059243</v>
      </c>
      <c r="J12" s="17"/>
      <c r="K12" s="56">
        <f>AVERAGE('030251'!AS13:AS14,'030252'!AS13:AS14)</f>
        <v>0.99450771641696023</v>
      </c>
      <c r="L12" s="17"/>
      <c r="M12" s="56">
        <f>AVERAGE(I12,K12)</f>
        <v>0.99299602717377633</v>
      </c>
    </row>
    <row r="13" spans="1:13" s="3" customFormat="1" ht="42" customHeight="1" thickTop="1" thickBot="1" x14ac:dyDescent="0.25">
      <c r="A13" s="67"/>
      <c r="B13" s="59"/>
      <c r="C13" s="59"/>
      <c r="D13" s="59"/>
      <c r="E13" s="59"/>
      <c r="F13" s="59"/>
      <c r="G13" s="60"/>
      <c r="H13" s="55" t="s">
        <v>34</v>
      </c>
      <c r="I13" s="56"/>
      <c r="J13" s="17"/>
      <c r="K13" s="56"/>
      <c r="L13" s="17"/>
      <c r="M13" s="56"/>
    </row>
    <row r="14" spans="1:13" s="3" customFormat="1" ht="28.5" customHeight="1" thickTop="1" thickBot="1" x14ac:dyDescent="0.25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49.9" customHeight="1" thickTop="1" thickBot="1" x14ac:dyDescent="0.25">
      <c r="A15" s="67">
        <v>3</v>
      </c>
      <c r="B15" s="59" t="s">
        <v>89</v>
      </c>
      <c r="C15" s="59" t="s">
        <v>33</v>
      </c>
      <c r="D15" s="59" t="s">
        <v>90</v>
      </c>
      <c r="E15" s="59" t="s">
        <v>91</v>
      </c>
      <c r="F15" s="59" t="s">
        <v>10</v>
      </c>
      <c r="G15" s="60">
        <v>1</v>
      </c>
      <c r="H15" s="55" t="s">
        <v>79</v>
      </c>
      <c r="I15" s="56">
        <f>AVERAGE('030151'!AS16:AS17,'030152'!AS16:AS17,'030153'!AS16:AS17,'030154'!AS16:AS17,'030155'!AS16:AS17,'030156'!AS16:AS17,'030157'!AS16:AS17)</f>
        <v>1</v>
      </c>
      <c r="J15" s="15"/>
      <c r="K15" s="56">
        <f>AVERAGE('030251'!AS16:AS17,'030252'!AS16:AS17)</f>
        <v>1</v>
      </c>
      <c r="L15" s="15"/>
      <c r="M15" s="56">
        <f>AVERAGE(I15,K15)</f>
        <v>1</v>
      </c>
    </row>
    <row r="16" spans="1:13" s="3" customFormat="1" ht="51" customHeight="1" thickTop="1" thickBot="1" x14ac:dyDescent="0.25">
      <c r="A16" s="67"/>
      <c r="B16" s="59"/>
      <c r="C16" s="59"/>
      <c r="D16" s="59"/>
      <c r="E16" s="59"/>
      <c r="F16" s="59"/>
      <c r="G16" s="60"/>
      <c r="H16" s="55" t="s">
        <v>80</v>
      </c>
      <c r="I16" s="56"/>
      <c r="J16" s="17"/>
      <c r="K16" s="56"/>
      <c r="L16" s="17"/>
      <c r="M16" s="56"/>
    </row>
    <row r="17" spans="1:13" s="3" customFormat="1" ht="28.5" customHeight="1" thickTop="1" thickBot="1" x14ac:dyDescent="0.25">
      <c r="A17" s="78"/>
      <c r="B17" s="79"/>
      <c r="C17" s="79"/>
      <c r="D17" s="79"/>
      <c r="E17" s="79"/>
      <c r="F17" s="79"/>
      <c r="G17" s="79"/>
      <c r="H17" s="79"/>
      <c r="I17" s="8"/>
      <c r="J17" s="8"/>
      <c r="K17" s="8"/>
      <c r="L17" s="8"/>
    </row>
    <row r="18" spans="1:13" s="3" customFormat="1" ht="61.15" customHeight="1" thickTop="1" thickBot="1" x14ac:dyDescent="0.25">
      <c r="A18" s="67">
        <v>4</v>
      </c>
      <c r="B18" s="59" t="s">
        <v>92</v>
      </c>
      <c r="C18" s="59" t="s">
        <v>33</v>
      </c>
      <c r="D18" s="59" t="s">
        <v>93</v>
      </c>
      <c r="E18" s="59" t="s">
        <v>94</v>
      </c>
      <c r="F18" s="59" t="s">
        <v>10</v>
      </c>
      <c r="G18" s="60">
        <v>0.9</v>
      </c>
      <c r="H18" s="55" t="s">
        <v>40</v>
      </c>
      <c r="I18" s="56">
        <f>AVERAGE('030151'!AS19:AS20,'030152'!AS19:AS20,'030153'!AS19:AS20,'030154'!AS19:AS20,'030155'!AS19:AS20,'030156'!AS19:AS20,'030157'!AS19:AS20)</f>
        <v>1</v>
      </c>
      <c r="J18" s="17"/>
      <c r="K18" s="56">
        <f>AVERAGE('030251'!AS19:AS20,'030252'!AS19:AS20)</f>
        <v>0.99994545652885347</v>
      </c>
      <c r="L18" s="17"/>
      <c r="M18" s="56">
        <f>AVERAGE(I18,K18)</f>
        <v>0.99997272826442674</v>
      </c>
    </row>
    <row r="19" spans="1:13" s="3" customFormat="1" ht="48.75" customHeight="1" thickTop="1" thickBot="1" x14ac:dyDescent="0.25">
      <c r="A19" s="67"/>
      <c r="B19" s="59"/>
      <c r="C19" s="59"/>
      <c r="D19" s="59"/>
      <c r="E19" s="59"/>
      <c r="F19" s="59"/>
      <c r="G19" s="60"/>
      <c r="H19" s="55" t="s">
        <v>39</v>
      </c>
      <c r="I19" s="56"/>
      <c r="J19" s="17"/>
      <c r="K19" s="56"/>
      <c r="L19" s="17"/>
      <c r="M19" s="56"/>
    </row>
    <row r="20" spans="1:13" s="3" customFormat="1" ht="28.5" customHeight="1" thickTop="1" thickBot="1" x14ac:dyDescent="0.25">
      <c r="A20" s="32"/>
      <c r="B20" s="33"/>
      <c r="C20" s="33"/>
      <c r="D20" s="34"/>
      <c r="E20" s="29"/>
      <c r="F20" s="35"/>
      <c r="G20" s="36"/>
      <c r="H20" s="37"/>
      <c r="I20" s="8"/>
      <c r="J20" s="8"/>
      <c r="K20" s="8"/>
      <c r="L20" s="8"/>
    </row>
    <row r="21" spans="1:13" s="3" customFormat="1" ht="44.45" customHeight="1" thickTop="1" thickBot="1" x14ac:dyDescent="0.25">
      <c r="A21" s="76">
        <v>5</v>
      </c>
      <c r="B21" s="61" t="s">
        <v>92</v>
      </c>
      <c r="C21" s="61" t="s">
        <v>33</v>
      </c>
      <c r="D21" s="61" t="s">
        <v>95</v>
      </c>
      <c r="E21" s="61" t="s">
        <v>96</v>
      </c>
      <c r="F21" s="61" t="s">
        <v>10</v>
      </c>
      <c r="G21" s="63">
        <v>1</v>
      </c>
      <c r="H21" s="55" t="s">
        <v>81</v>
      </c>
      <c r="I21" s="56">
        <f>AVERAGE('030151'!AS22:AS23,'030152'!AS22:AS23,'030153'!AS22:AS23,'030154'!AS22:AS23,'030155'!AS22:AS23,'030156'!AS22:AS23,'030157'!AS22:AS23)</f>
        <v>1</v>
      </c>
      <c r="J21" s="17"/>
      <c r="K21" s="56">
        <f>AVERAGE('030251'!AS22:AS23,'030252'!AS22:AS23)</f>
        <v>1</v>
      </c>
      <c r="L21" s="17"/>
      <c r="M21" s="56">
        <f>AVERAGE(I21,K21)</f>
        <v>1</v>
      </c>
    </row>
    <row r="22" spans="1:13" s="4" customFormat="1" ht="52.9" customHeight="1" thickTop="1" thickBot="1" x14ac:dyDescent="0.25">
      <c r="A22" s="77"/>
      <c r="B22" s="62"/>
      <c r="C22" s="62"/>
      <c r="D22" s="62"/>
      <c r="E22" s="62"/>
      <c r="F22" s="62"/>
      <c r="G22" s="64"/>
      <c r="H22" s="55" t="s">
        <v>82</v>
      </c>
      <c r="I22" s="56"/>
      <c r="J22" s="17"/>
      <c r="K22" s="56"/>
      <c r="L22" s="17"/>
      <c r="M22" s="56"/>
    </row>
    <row r="23" spans="1:13" s="4" customFormat="1" ht="24.75" thickTop="1" thickBot="1" x14ac:dyDescent="0.25">
      <c r="A23" s="57"/>
      <c r="B23" s="58"/>
      <c r="C23" s="58"/>
      <c r="D23" s="58"/>
      <c r="E23" s="58"/>
      <c r="F23" s="58"/>
      <c r="G23" s="58"/>
      <c r="H23" s="58"/>
      <c r="I23" s="15"/>
      <c r="J23" s="15"/>
    </row>
    <row r="24" spans="1:13" ht="49.9" customHeight="1" thickTop="1" thickBot="1" x14ac:dyDescent="0.25">
      <c r="A24" s="67">
        <v>6</v>
      </c>
      <c r="B24" s="59" t="s">
        <v>97</v>
      </c>
      <c r="C24" s="59" t="s">
        <v>32</v>
      </c>
      <c r="D24" s="59" t="s">
        <v>98</v>
      </c>
      <c r="E24" s="59" t="s">
        <v>83</v>
      </c>
      <c r="F24" s="59" t="s">
        <v>10</v>
      </c>
      <c r="G24" s="60">
        <v>0.9</v>
      </c>
      <c r="H24" s="55" t="s">
        <v>37</v>
      </c>
      <c r="I24" s="56">
        <f>AVERAGE('030151'!AS25:AS26,'030152'!AS25:AS26,'030153'!AS25:AS26,'030154'!AS25:AS26,'030155'!AS25:AS26,'030156'!AS25:AS26,'030157'!AS25:AS26)</f>
        <v>0.99980098628126213</v>
      </c>
      <c r="J24" s="17"/>
      <c r="K24" s="56">
        <f>AVERAGE('030251'!AS25:AS26,'030252'!AS25:AS26)</f>
        <v>0.99863355513307983</v>
      </c>
      <c r="L24" s="17"/>
      <c r="M24" s="56">
        <f>AVERAGE(I24,K24)</f>
        <v>0.99921727070717092</v>
      </c>
    </row>
    <row r="25" spans="1:13" ht="73.900000000000006" customHeight="1" thickTop="1" thickBot="1" x14ac:dyDescent="0.25">
      <c r="A25" s="67"/>
      <c r="B25" s="59"/>
      <c r="C25" s="59"/>
      <c r="D25" s="59"/>
      <c r="E25" s="59"/>
      <c r="F25" s="59"/>
      <c r="G25" s="60"/>
      <c r="H25" s="55" t="s">
        <v>99</v>
      </c>
      <c r="I25" s="56"/>
      <c r="J25" s="17"/>
      <c r="K25" s="56"/>
      <c r="L25" s="17"/>
      <c r="M25" s="56"/>
    </row>
    <row r="26" spans="1:13" ht="30" customHeight="1" thickTop="1" x14ac:dyDescent="0.2">
      <c r="A26" s="65"/>
      <c r="B26" s="66"/>
      <c r="C26" s="66"/>
      <c r="D26" s="66"/>
      <c r="E26" s="66"/>
      <c r="F26" s="66"/>
      <c r="G26" s="66"/>
      <c r="H26" s="66"/>
    </row>
  </sheetData>
  <mergeCells count="76"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  <mergeCell ref="M6:M7"/>
    <mergeCell ref="M9:M10"/>
    <mergeCell ref="I6:I7"/>
    <mergeCell ref="K6:K7"/>
    <mergeCell ref="E9:E10"/>
    <mergeCell ref="F9:F10"/>
    <mergeCell ref="B6:H6"/>
    <mergeCell ref="J2:K2"/>
    <mergeCell ref="F2:I2"/>
    <mergeCell ref="A1:L1"/>
    <mergeCell ref="K18:K19"/>
    <mergeCell ref="K9:K10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A9:A10"/>
    <mergeCell ref="B9:B10"/>
    <mergeCell ref="G9:G10"/>
    <mergeCell ref="A11:H11"/>
    <mergeCell ref="A12:A13"/>
    <mergeCell ref="D9:D10"/>
    <mergeCell ref="A4:M4"/>
    <mergeCell ref="A6:A8"/>
    <mergeCell ref="G18:G19"/>
    <mergeCell ref="I21:I22"/>
    <mergeCell ref="K21:K22"/>
    <mergeCell ref="K12:K13"/>
    <mergeCell ref="B7:D7"/>
    <mergeCell ref="E7:H7"/>
    <mergeCell ref="C9:C10"/>
    <mergeCell ref="I9:I10"/>
    <mergeCell ref="I12:I13"/>
    <mergeCell ref="C21:C22"/>
    <mergeCell ref="E12:E13"/>
    <mergeCell ref="A5:M5"/>
    <mergeCell ref="A21:A22"/>
    <mergeCell ref="B21:B22"/>
    <mergeCell ref="A26:H26"/>
    <mergeCell ref="I24:I25"/>
    <mergeCell ref="K24:K25"/>
    <mergeCell ref="A24:A25"/>
    <mergeCell ref="B24:B25"/>
    <mergeCell ref="C24:C25"/>
    <mergeCell ref="D24:D25"/>
    <mergeCell ref="E24:E25"/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</mergeCells>
  <conditionalFormatting sqref="I12:I13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{A2502151-CAA5-4D96-8670-49D8CC16DC1A}</x14:id>
        </ext>
      </extLst>
    </cfRule>
    <cfRule type="dataBar" priority="4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  <cfRule type="dataBar" priority="7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</conditionalFormatting>
  <conditionalFormatting sqref="I15:I16"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{0C8C1719-84BF-453C-8B2B-89E37D8E5F71}</x14:id>
        </ext>
      </extLst>
    </cfRule>
    <cfRule type="dataBar" priority="4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  <cfRule type="dataBar" priority="6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</conditionalFormatting>
  <conditionalFormatting sqref="I18:I19"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{21F2D068-2DEF-40C0-8F27-7E6F7C63086C}</x14:id>
        </ext>
      </extLst>
    </cfRule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  <cfRule type="dataBar" priority="6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</conditionalFormatting>
  <conditionalFormatting sqref="I21:I22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{B93B69AF-55C7-4CDF-BB78-3FE7D31F6A6D}</x14:id>
        </ext>
      </extLst>
    </cfRule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{3D058166-9E8D-416F-9C56-092E5F2F9FA5}</x14:id>
        </ext>
      </extLst>
    </cfRule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{7CCFBC3B-C52B-4E16-8072-3F8F58B8E186}</x14:id>
        </ext>
      </extLst>
    </cfRule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  <cfRule type="dataBar" priority="6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</conditionalFormatting>
  <conditionalFormatting sqref="I24:I25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{2F88F55E-5043-49E0-BBC4-C77DEF1B4173}</x14:id>
        </ext>
      </extLst>
    </cfRule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{E5E428A5-952A-42C8-8B92-25E43FAFB374}</x14:id>
        </ext>
      </extLst>
    </cfRule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{113AED02-E854-4EA4-8BF8-C3304F0E8706}</x14:id>
        </ext>
      </extLst>
    </cfRule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{14CE5A16-2A26-4022-830C-1D55AA092317}</x14:id>
        </ext>
      </extLst>
    </cfRule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{4C72BF4A-CC2F-4443-BC48-97176286B4AC}</x14:id>
        </ext>
      </extLst>
    </cfRule>
  </conditionalFormatting>
  <conditionalFormatting sqref="I9:J22">
    <cfRule type="dataBar" priority="1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I9:J23 K9:L22">
    <cfRule type="dataBar" priority="4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9:L10">
    <cfRule type="dataBar" priority="4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11:L11 I17:L17 I14:L14 I20:L20">
    <cfRule type="dataBar" priority="4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J24:J25 L24:L25">
    <cfRule type="dataBar" priority="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J24:J25">
    <cfRule type="dataBar" priority="4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K9:K10">
    <cfRule type="dataBar" priority="10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K12:K13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{9B84B013-5EED-4674-8A86-B8F76C3B596C}</x14:id>
        </ext>
      </extLst>
    </cfRule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{C423062C-9F6C-40D7-A060-E2AE9ECDCAFA}</x14:id>
        </ext>
      </extLst>
    </cfRule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  <cfRule type="dataBar" priority="6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  <cfRule type="dataBar" priority="6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</conditionalFormatting>
  <conditionalFormatting sqref="K15:K16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{96657541-C0AA-43E0-AD19-61333EADE87F}</x14:id>
        </ext>
      </extLst>
    </cfRule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{06AF851F-1E8C-4585-88B0-03343F016591}</x14:id>
        </ext>
      </extLst>
    </cfRule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  <cfRule type="dataBar" priority="6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  <cfRule type="dataBar" priority="6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</conditionalFormatting>
  <conditionalFormatting sqref="K18:K19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{FC1CA6B8-BB9A-45A0-9AB9-D1B0E447D8D0}</x14:id>
        </ext>
      </extLst>
    </cfRule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{313A35D3-F919-4D7C-84F8-BD483CF7D65A}</x14:id>
        </ext>
      </extLst>
    </cfRule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  <cfRule type="dataBar" priority="6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{FEEDCF03-0609-4739-A473-A2FE4F127DAE}</x14:id>
        </ext>
      </extLst>
    </cfRule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{0440E889-DB56-4430-A11E-FE0CF27D355F}</x14:id>
        </ext>
      </extLst>
    </cfRule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  <cfRule type="dataBar" priority="5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  <cfRule type="dataBar" priority="6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{2F5010BB-3365-474F-9183-BD1DF7467BF9}</x14:id>
        </ext>
      </extLst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{E536DF6B-DC90-47C5-9EB3-D8770C74E739}</x14:id>
        </ext>
      </extLst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{BEA80E4E-606B-482C-8C67-D636992A3CFB}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{FD5D5FFB-7341-44DB-B79A-67A69DEA0BE7}</x14:id>
        </ext>
      </extLst>
    </cfRule>
  </conditionalFormatting>
  <conditionalFormatting sqref="K9:L22">
    <cfRule type="dataBar" priority="1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L24:L25">
    <cfRule type="dataBar" priority="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M9:M10">
    <cfRule type="dataBar" priority="1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  <cfRule type="dataBar" priority="1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12:M13">
    <cfRule type="dataBar" priority="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  <cfRule type="dataBar" priority="5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5:M16">
    <cfRule type="dataBar" priority="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8:M19">
    <cfRule type="dataBar" priority="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  <cfRule type="dataBar" priority="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21:M22">
    <cfRule type="dataBar" priority="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  <cfRule type="dataBar" priority="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4:M25">
    <cfRule type="dataBar" priority="4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dataValidations disablePrompts="1"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502151-CAA5-4D96-8670-49D8CC16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0C8C1719-84BF-453C-8B2B-89E37D8E5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21F2D068-2DEF-40C0-8F27-7E6F7C630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B93B69AF-55C7-4CDF-BB78-3FE7D31F6A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058166-9E8D-416F-9C56-092E5F2F9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CFBC3B-C52B-4E16-8072-3F8F58B8E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2F88F55E-5043-49E0-BBC4-C77DEF1B4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428A5-952A-42C8-8B92-25E43FAF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3AED02-E854-4EA4-8BF8-C3304F0E8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CE5A16-2A26-4022-830C-1D55AA092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2BF4A-CC2F-4443-BC48-97176286B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9B84B013-5EED-4674-8A86-B8F76C3B59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23062C-9F6C-40D7-A060-E2AE9ECDC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96657541-C0AA-43E0-AD19-61333EADE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F851F-1E8C-4585-88B0-03343F016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1CA6B8-BB9A-45A0-9AB9-D1B0E447D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A35D3-F919-4D7C-84F8-BD483CF7D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EEDCF03-0609-4739-A473-A2FE4F127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40E889-DB56-4430-A11E-FE0CF27D3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2F5010BB-3365-474F-9183-BD1DF7467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36DF6B-DC90-47C5-9EB3-D8770C74E7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A80E4E-606B-482C-8C67-D636992A3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D5FFB-7341-44DB-B79A-67A69DEA0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E38"/>
  <sheetViews>
    <sheetView showGridLines="0" topLeftCell="S1" zoomScale="60" zoomScaleNormal="60" workbookViewId="0">
      <selection activeCell="AG32" sqref="AG32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2</v>
      </c>
      <c r="F2" s="103" t="s">
        <v>15</v>
      </c>
      <c r="G2" s="103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62</v>
      </c>
      <c r="AG10" s="26">
        <v>88</v>
      </c>
      <c r="AH10" s="26">
        <v>84</v>
      </c>
      <c r="AI10" s="26">
        <v>76</v>
      </c>
      <c r="AJ10" s="26">
        <v>75</v>
      </c>
      <c r="AK10" s="26">
        <v>76</v>
      </c>
      <c r="AL10" s="26">
        <v>68</v>
      </c>
      <c r="AM10" s="26">
        <v>71</v>
      </c>
      <c r="AN10" s="26">
        <v>76</v>
      </c>
      <c r="AO10" s="26">
        <v>69</v>
      </c>
      <c r="AP10" s="26">
        <v>75</v>
      </c>
      <c r="AQ10" s="26">
        <v>77</v>
      </c>
      <c r="AR10" s="26">
        <v>69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62</v>
      </c>
      <c r="AG11" s="39">
        <v>88</v>
      </c>
      <c r="AH11" s="39">
        <v>84</v>
      </c>
      <c r="AI11" s="39">
        <v>76</v>
      </c>
      <c r="AJ11" s="39">
        <v>75</v>
      </c>
      <c r="AK11" s="39">
        <v>76</v>
      </c>
      <c r="AL11" s="39">
        <v>68</v>
      </c>
      <c r="AM11" s="39">
        <v>71</v>
      </c>
      <c r="AN11" s="39">
        <v>76</v>
      </c>
      <c r="AO11" s="39">
        <v>69</v>
      </c>
      <c r="AP11" s="39">
        <v>75</v>
      </c>
      <c r="AQ11" s="39">
        <v>77</v>
      </c>
      <c r="AR11" s="39">
        <v>69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614</v>
      </c>
      <c r="AG13" s="26">
        <v>875</v>
      </c>
      <c r="AH13" s="26">
        <v>841</v>
      </c>
      <c r="AI13" s="26">
        <v>761</v>
      </c>
      <c r="AJ13" s="26">
        <v>748</v>
      </c>
      <c r="AK13" s="26">
        <v>750</v>
      </c>
      <c r="AL13" s="26">
        <v>680</v>
      </c>
      <c r="AM13" s="26">
        <v>710</v>
      </c>
      <c r="AN13" s="26">
        <v>748</v>
      </c>
      <c r="AO13" s="26">
        <v>693</v>
      </c>
      <c r="AP13" s="26">
        <v>743</v>
      </c>
      <c r="AQ13" s="26">
        <v>767</v>
      </c>
      <c r="AR13" s="26">
        <v>685</v>
      </c>
      <c r="AS13" s="90">
        <f>IFERROR(SUM(I13:AR13)/SUM(I14:AR14),0)</f>
        <v>0.996682906603089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616</v>
      </c>
      <c r="AG14" s="39">
        <v>879</v>
      </c>
      <c r="AH14" s="39">
        <v>844</v>
      </c>
      <c r="AI14" s="39">
        <v>764</v>
      </c>
      <c r="AJ14" s="39">
        <v>748</v>
      </c>
      <c r="AK14" s="39">
        <v>752</v>
      </c>
      <c r="AL14" s="39">
        <v>682</v>
      </c>
      <c r="AM14" s="39">
        <v>713</v>
      </c>
      <c r="AN14" s="39">
        <v>752</v>
      </c>
      <c r="AO14" s="39">
        <v>693</v>
      </c>
      <c r="AP14" s="39">
        <v>748</v>
      </c>
      <c r="AQ14" s="39">
        <v>770</v>
      </c>
      <c r="AR14" s="39">
        <v>686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374</v>
      </c>
      <c r="AG19" s="26">
        <v>720</v>
      </c>
      <c r="AH19" s="26">
        <v>831</v>
      </c>
      <c r="AI19" s="26">
        <v>820</v>
      </c>
      <c r="AJ19" s="26">
        <v>743</v>
      </c>
      <c r="AK19" s="26">
        <v>590</v>
      </c>
      <c r="AL19" s="26">
        <v>835</v>
      </c>
      <c r="AM19" s="26">
        <v>717</v>
      </c>
      <c r="AN19" s="26">
        <v>598</v>
      </c>
      <c r="AO19" s="26">
        <v>848</v>
      </c>
      <c r="AP19" s="26">
        <v>738</v>
      </c>
      <c r="AQ19" s="26">
        <v>761</v>
      </c>
      <c r="AR19" s="26">
        <v>591</v>
      </c>
      <c r="AS19" s="90">
        <f>IFERROR(SUM(I19:AR19)/SUM(I20:AR20),0)</f>
        <v>0.99989091305770694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374</v>
      </c>
      <c r="AG20" s="39">
        <v>720</v>
      </c>
      <c r="AH20" s="39">
        <v>831</v>
      </c>
      <c r="AI20" s="39">
        <v>820</v>
      </c>
      <c r="AJ20" s="39">
        <v>743</v>
      </c>
      <c r="AK20" s="39">
        <v>590</v>
      </c>
      <c r="AL20" s="39">
        <v>835</v>
      </c>
      <c r="AM20" s="39">
        <v>717</v>
      </c>
      <c r="AN20" s="39">
        <v>598</v>
      </c>
      <c r="AO20" s="39">
        <v>848</v>
      </c>
      <c r="AP20" s="39">
        <v>738</v>
      </c>
      <c r="AQ20" s="39">
        <v>762</v>
      </c>
      <c r="AR20" s="39">
        <v>591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525</v>
      </c>
      <c r="AG22" s="26">
        <v>897</v>
      </c>
      <c r="AH22" s="26">
        <v>1029</v>
      </c>
      <c r="AI22" s="26">
        <v>993</v>
      </c>
      <c r="AJ22" s="26">
        <v>1013</v>
      </c>
      <c r="AK22" s="26">
        <v>861</v>
      </c>
      <c r="AL22" s="26">
        <v>927</v>
      </c>
      <c r="AM22" s="26">
        <v>954</v>
      </c>
      <c r="AN22" s="26">
        <v>892</v>
      </c>
      <c r="AO22" s="26">
        <v>1001</v>
      </c>
      <c r="AP22" s="26">
        <v>1059</v>
      </c>
      <c r="AQ22" s="26">
        <v>1077</v>
      </c>
      <c r="AR22" s="26">
        <v>939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525</v>
      </c>
      <c r="AG23" s="39">
        <v>897</v>
      </c>
      <c r="AH23" s="39">
        <v>1029</v>
      </c>
      <c r="AI23" s="39">
        <v>993</v>
      </c>
      <c r="AJ23" s="39">
        <v>1013</v>
      </c>
      <c r="AK23" s="39">
        <v>861</v>
      </c>
      <c r="AL23" s="39">
        <v>927</v>
      </c>
      <c r="AM23" s="39">
        <v>954</v>
      </c>
      <c r="AN23" s="39">
        <v>892</v>
      </c>
      <c r="AO23" s="39">
        <v>1001</v>
      </c>
      <c r="AP23" s="39">
        <v>1059</v>
      </c>
      <c r="AQ23" s="39">
        <v>1077</v>
      </c>
      <c r="AR23" s="39">
        <v>939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40</v>
      </c>
      <c r="AG25" s="26">
        <v>348</v>
      </c>
      <c r="AH25" s="26">
        <v>699</v>
      </c>
      <c r="AI25" s="26">
        <v>856</v>
      </c>
      <c r="AJ25" s="26">
        <v>712</v>
      </c>
      <c r="AK25" s="26">
        <v>741</v>
      </c>
      <c r="AL25" s="26">
        <v>769</v>
      </c>
      <c r="AM25" s="26">
        <v>690</v>
      </c>
      <c r="AN25" s="26">
        <v>660</v>
      </c>
      <c r="AO25" s="26">
        <v>726</v>
      </c>
      <c r="AP25" s="26">
        <v>680</v>
      </c>
      <c r="AQ25" s="26">
        <v>743</v>
      </c>
      <c r="AR25" s="26">
        <v>729</v>
      </c>
      <c r="AS25" s="90">
        <f>IFERROR(SUM(I25:AR25)/SUM(I26:AR26),0)</f>
        <v>0.99726711026615966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43</v>
      </c>
      <c r="AG26" s="39">
        <v>348</v>
      </c>
      <c r="AH26" s="39">
        <v>696</v>
      </c>
      <c r="AI26" s="39">
        <v>856</v>
      </c>
      <c r="AJ26" s="39">
        <v>714</v>
      </c>
      <c r="AK26" s="39">
        <v>746</v>
      </c>
      <c r="AL26" s="39">
        <v>771</v>
      </c>
      <c r="AM26" s="39">
        <v>690</v>
      </c>
      <c r="AN26" s="39">
        <v>667</v>
      </c>
      <c r="AO26" s="39">
        <v>728</v>
      </c>
      <c r="AP26" s="39">
        <v>681</v>
      </c>
      <c r="AQ26" s="39">
        <v>746</v>
      </c>
      <c r="AR26" s="39">
        <v>730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141" t="s">
        <v>102</v>
      </c>
      <c r="C36" s="142"/>
      <c r="D36" s="142"/>
      <c r="E36" s="142"/>
      <c r="F36" s="142"/>
      <c r="G36" s="143"/>
      <c r="H36" s="84"/>
      <c r="I36" s="85"/>
      <c r="J36" s="85"/>
      <c r="K36" s="85"/>
      <c r="L36" s="85"/>
      <c r="M36" s="86"/>
    </row>
    <row r="37" spans="2:13" ht="120" customHeight="1" thickBot="1" x14ac:dyDescent="0.25">
      <c r="B37" s="144"/>
      <c r="C37" s="145"/>
      <c r="D37" s="145"/>
      <c r="E37" s="145"/>
      <c r="F37" s="145"/>
      <c r="G37" s="146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S19:AS20"/>
    <mergeCell ref="A19:A20"/>
    <mergeCell ref="B19:B20"/>
    <mergeCell ref="C19:C20"/>
    <mergeCell ref="D19:D20"/>
    <mergeCell ref="E19:E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F10:F11"/>
    <mergeCell ref="G10:G11"/>
    <mergeCell ref="AS10:AS11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conditionalFormatting sqref="I21:AR21">
    <cfRule type="colorScale" priority="39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16" priority="18" operator="greaterThan">
      <formula>95%</formula>
    </cfRule>
    <cfRule type="cellIs" dxfId="15" priority="19" operator="greaterThanOrEqual">
      <formula>90%</formula>
    </cfRule>
    <cfRule type="cellIs" dxfId="14" priority="20" operator="lessThan">
      <formula>89.99%</formula>
    </cfRule>
  </conditionalFormatting>
  <conditionalFormatting sqref="AS13">
    <cfRule type="cellIs" dxfId="13" priority="15" operator="greaterThan">
      <formula>95%</formula>
    </cfRule>
    <cfRule type="cellIs" dxfId="12" priority="16" operator="greaterThanOrEqual">
      <formula>90%</formula>
    </cfRule>
    <cfRule type="cellIs" dxfId="11" priority="17" operator="lessThan">
      <formula>89.99%</formula>
    </cfRule>
  </conditionalFormatting>
  <conditionalFormatting sqref="AS16">
    <cfRule type="cellIs" dxfId="10" priority="12" operator="greaterThan">
      <formula>95%</formula>
    </cfRule>
    <cfRule type="cellIs" dxfId="9" priority="13" operator="greaterThanOrEqual">
      <formula>90%</formula>
    </cfRule>
    <cfRule type="cellIs" dxfId="8" priority="14" operator="lessThan">
      <formula>89.99%</formula>
    </cfRule>
  </conditionalFormatting>
  <conditionalFormatting sqref="AS19">
    <cfRule type="cellIs" dxfId="7" priority="9" operator="greaterThan">
      <formula>95%</formula>
    </cfRule>
    <cfRule type="cellIs" dxfId="6" priority="10" operator="greaterThanOrEqual">
      <formula>90%</formula>
    </cfRule>
    <cfRule type="cellIs" dxfId="5" priority="11" operator="lessThan">
      <formula>89.99%</formula>
    </cfRule>
  </conditionalFormatting>
  <conditionalFormatting sqref="AS22">
    <cfRule type="cellIs" dxfId="4" priority="1" operator="greaterThanOrEqual">
      <formula>100%</formula>
    </cfRule>
    <cfRule type="cellIs" dxfId="3" priority="2" operator="lessThan">
      <formula>99.99%</formula>
    </cfRule>
  </conditionalFormatting>
  <conditionalFormatting sqref="AS25">
    <cfRule type="cellIs" dxfId="2" priority="3" operator="greaterThan">
      <formula>95%</formula>
    </cfRule>
    <cfRule type="cellIs" dxfId="1" priority="4" operator="greaterThanOrEqual">
      <formula>90%</formula>
    </cfRule>
    <cfRule type="cellIs" dxfId="0" priority="5" operator="lessThan">
      <formula>89.99%</formula>
    </cfRule>
  </conditionalFormatting>
  <dataValidations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E38"/>
  <sheetViews>
    <sheetView showGridLines="0" view="pageBreakPreview" topLeftCell="B32" zoomScale="190" zoomScaleNormal="80" zoomScaleSheetLayoutView="190" workbookViewId="0">
      <selection activeCell="D38" sqref="D38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">
        <v>41</v>
      </c>
      <c r="J9" s="31" t="s">
        <v>42</v>
      </c>
      <c r="K9" s="31" t="s">
        <v>43</v>
      </c>
      <c r="L9" s="31" t="s">
        <v>44</v>
      </c>
      <c r="M9" s="31" t="s">
        <v>45</v>
      </c>
      <c r="N9" s="31" t="s">
        <v>46</v>
      </c>
      <c r="O9" s="31" t="s">
        <v>47</v>
      </c>
      <c r="P9" s="31" t="s">
        <v>48</v>
      </c>
      <c r="Q9" s="31" t="s">
        <v>49</v>
      </c>
      <c r="R9" s="31" t="s">
        <v>50</v>
      </c>
      <c r="S9" s="31" t="s">
        <v>51</v>
      </c>
      <c r="T9" s="31" t="s">
        <v>52</v>
      </c>
      <c r="U9" s="31" t="s">
        <v>53</v>
      </c>
      <c r="V9" s="31" t="s">
        <v>54</v>
      </c>
      <c r="W9" s="31" t="s">
        <v>55</v>
      </c>
      <c r="X9" s="31" t="s">
        <v>56</v>
      </c>
      <c r="Y9" s="31" t="s">
        <v>57</v>
      </c>
      <c r="Z9" s="31" t="s">
        <v>58</v>
      </c>
      <c r="AA9" s="31" t="s">
        <v>59</v>
      </c>
      <c r="AB9" s="31" t="s">
        <v>60</v>
      </c>
      <c r="AC9" s="31" t="s">
        <v>61</v>
      </c>
      <c r="AD9" s="31" t="s">
        <v>62</v>
      </c>
      <c r="AE9" s="31" t="s">
        <v>63</v>
      </c>
      <c r="AF9" s="31" t="s">
        <v>64</v>
      </c>
      <c r="AG9" s="31" t="s">
        <v>65</v>
      </c>
      <c r="AH9" s="31" t="s">
        <v>66</v>
      </c>
      <c r="AI9" s="31" t="s">
        <v>67</v>
      </c>
      <c r="AJ9" s="31" t="s">
        <v>68</v>
      </c>
      <c r="AK9" s="31" t="s">
        <v>69</v>
      </c>
      <c r="AL9" s="31" t="s">
        <v>70</v>
      </c>
      <c r="AM9" s="31" t="s">
        <v>71</v>
      </c>
      <c r="AN9" s="31" t="s">
        <v>72</v>
      </c>
      <c r="AO9" s="31" t="s">
        <v>73</v>
      </c>
      <c r="AP9" s="31" t="s">
        <v>74</v>
      </c>
      <c r="AQ9" s="31" t="s">
        <v>75</v>
      </c>
      <c r="AR9" s="31" t="s">
        <v>76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20</v>
      </c>
      <c r="AG10" s="26">
        <v>63</v>
      </c>
      <c r="AH10" s="26">
        <v>56</v>
      </c>
      <c r="AI10" s="26">
        <v>56</v>
      </c>
      <c r="AJ10" s="26">
        <v>52</v>
      </c>
      <c r="AK10" s="26">
        <v>47</v>
      </c>
      <c r="AL10" s="26">
        <v>47</v>
      </c>
      <c r="AM10" s="26">
        <v>45</v>
      </c>
      <c r="AN10" s="26">
        <v>45</v>
      </c>
      <c r="AO10" s="26">
        <v>41</v>
      </c>
      <c r="AP10" s="26">
        <v>44</v>
      </c>
      <c r="AQ10" s="26">
        <v>41</v>
      </c>
      <c r="AR10" s="26">
        <v>38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20</v>
      </c>
      <c r="AG11" s="39">
        <v>63</v>
      </c>
      <c r="AH11" s="39">
        <v>56</v>
      </c>
      <c r="AI11" s="39">
        <v>56</v>
      </c>
      <c r="AJ11" s="39">
        <v>52</v>
      </c>
      <c r="AK11" s="39">
        <v>47</v>
      </c>
      <c r="AL11" s="39">
        <v>47</v>
      </c>
      <c r="AM11" s="39">
        <v>45</v>
      </c>
      <c r="AN11" s="39">
        <v>45</v>
      </c>
      <c r="AO11" s="39">
        <v>41</v>
      </c>
      <c r="AP11" s="39">
        <v>44</v>
      </c>
      <c r="AQ11" s="39">
        <v>41</v>
      </c>
      <c r="AR11" s="39">
        <v>38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201</v>
      </c>
      <c r="AG13" s="26">
        <v>633</v>
      </c>
      <c r="AH13" s="26">
        <v>563</v>
      </c>
      <c r="AI13" s="26">
        <v>561</v>
      </c>
      <c r="AJ13" s="26">
        <v>519</v>
      </c>
      <c r="AK13" s="26">
        <v>463</v>
      </c>
      <c r="AL13" s="26">
        <v>463</v>
      </c>
      <c r="AM13" s="26">
        <v>451</v>
      </c>
      <c r="AN13" s="26">
        <v>395</v>
      </c>
      <c r="AO13" s="26">
        <v>350</v>
      </c>
      <c r="AP13" s="26">
        <v>437</v>
      </c>
      <c r="AQ13" s="26">
        <v>406</v>
      </c>
      <c r="AR13" s="26">
        <v>382</v>
      </c>
      <c r="AS13" s="90">
        <f>IFERROR(SUM(I13:AR13)/SUM(I14:AR14),0)</f>
        <v>0.97915265635507731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201</v>
      </c>
      <c r="AG14" s="39">
        <v>634</v>
      </c>
      <c r="AH14" s="39">
        <v>563</v>
      </c>
      <c r="AI14" s="39">
        <v>562</v>
      </c>
      <c r="AJ14" s="39">
        <v>519</v>
      </c>
      <c r="AK14" s="39">
        <v>466</v>
      </c>
      <c r="AL14" s="39">
        <v>465</v>
      </c>
      <c r="AM14" s="39">
        <v>452</v>
      </c>
      <c r="AN14" s="39">
        <v>452</v>
      </c>
      <c r="AO14" s="39">
        <v>408</v>
      </c>
      <c r="AP14" s="39">
        <v>437</v>
      </c>
      <c r="AQ14" s="39">
        <v>407</v>
      </c>
      <c r="AR14" s="39">
        <v>382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571</v>
      </c>
      <c r="AH19" s="26">
        <v>566</v>
      </c>
      <c r="AI19" s="26">
        <v>560</v>
      </c>
      <c r="AJ19" s="26">
        <v>532</v>
      </c>
      <c r="AK19" s="26">
        <v>409</v>
      </c>
      <c r="AL19" s="26">
        <v>538</v>
      </c>
      <c r="AM19" s="26">
        <v>460</v>
      </c>
      <c r="AN19" s="26">
        <v>381</v>
      </c>
      <c r="AO19" s="26">
        <v>491</v>
      </c>
      <c r="AP19" s="26">
        <v>438</v>
      </c>
      <c r="AQ19" s="26">
        <v>452</v>
      </c>
      <c r="AR19" s="26">
        <v>323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571</v>
      </c>
      <c r="AH20" s="39">
        <v>566</v>
      </c>
      <c r="AI20" s="39">
        <v>560</v>
      </c>
      <c r="AJ20" s="39">
        <v>532</v>
      </c>
      <c r="AK20" s="39">
        <v>409</v>
      </c>
      <c r="AL20" s="39">
        <v>538</v>
      </c>
      <c r="AM20" s="39">
        <v>460</v>
      </c>
      <c r="AN20" s="39">
        <v>381</v>
      </c>
      <c r="AO20" s="39">
        <v>491</v>
      </c>
      <c r="AP20" s="39">
        <v>438</v>
      </c>
      <c r="AQ20" s="39">
        <v>452</v>
      </c>
      <c r="AR20" s="39">
        <v>323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224</v>
      </c>
      <c r="AG22" s="26">
        <v>656</v>
      </c>
      <c r="AH22" s="26">
        <v>830</v>
      </c>
      <c r="AI22" s="26">
        <v>819</v>
      </c>
      <c r="AJ22" s="26">
        <v>850</v>
      </c>
      <c r="AK22" s="26">
        <v>735</v>
      </c>
      <c r="AL22" s="26">
        <v>813</v>
      </c>
      <c r="AM22" s="26">
        <v>832</v>
      </c>
      <c r="AN22" s="26">
        <v>761</v>
      </c>
      <c r="AO22" s="26">
        <v>791</v>
      </c>
      <c r="AP22" s="26">
        <v>788</v>
      </c>
      <c r="AQ22" s="26">
        <v>791</v>
      </c>
      <c r="AR22" s="26">
        <v>689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224</v>
      </c>
      <c r="AG23" s="39">
        <v>656</v>
      </c>
      <c r="AH23" s="39">
        <v>830</v>
      </c>
      <c r="AI23" s="39">
        <v>819</v>
      </c>
      <c r="AJ23" s="39">
        <v>850</v>
      </c>
      <c r="AK23" s="39">
        <v>735</v>
      </c>
      <c r="AL23" s="39">
        <v>813</v>
      </c>
      <c r="AM23" s="39">
        <v>832</v>
      </c>
      <c r="AN23" s="39">
        <v>761</v>
      </c>
      <c r="AO23" s="39">
        <v>791</v>
      </c>
      <c r="AP23" s="39">
        <v>788</v>
      </c>
      <c r="AQ23" s="39">
        <v>791</v>
      </c>
      <c r="AR23" s="39">
        <v>689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13</v>
      </c>
      <c r="AG25" s="26">
        <v>139</v>
      </c>
      <c r="AH25" s="26">
        <v>392</v>
      </c>
      <c r="AI25" s="26">
        <v>571</v>
      </c>
      <c r="AJ25" s="26">
        <v>487</v>
      </c>
      <c r="AK25" s="26">
        <v>524</v>
      </c>
      <c r="AL25" s="26">
        <v>460</v>
      </c>
      <c r="AM25" s="26">
        <v>441</v>
      </c>
      <c r="AN25" s="26">
        <v>452</v>
      </c>
      <c r="AO25" s="26">
        <v>458</v>
      </c>
      <c r="AP25" s="26">
        <v>441</v>
      </c>
      <c r="AQ25" s="26">
        <v>419</v>
      </c>
      <c r="AR25" s="26">
        <v>423</v>
      </c>
      <c r="AS25" s="90">
        <f>IFERROR(SUM(I25:AR25)/SUM(I26:AR26),0)</f>
        <v>0.99961700497893524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13</v>
      </c>
      <c r="AG26" s="39">
        <v>139</v>
      </c>
      <c r="AH26" s="39">
        <v>393</v>
      </c>
      <c r="AI26" s="39">
        <v>572</v>
      </c>
      <c r="AJ26" s="39">
        <v>487</v>
      </c>
      <c r="AK26" s="39">
        <v>524</v>
      </c>
      <c r="AL26" s="39">
        <v>460</v>
      </c>
      <c r="AM26" s="39">
        <v>441</v>
      </c>
      <c r="AN26" s="39">
        <v>452</v>
      </c>
      <c r="AO26" s="39">
        <v>458</v>
      </c>
      <c r="AP26" s="39">
        <v>441</v>
      </c>
      <c r="AQ26" s="39">
        <v>419</v>
      </c>
      <c r="AR26" s="39">
        <v>423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104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30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A1:AS1"/>
    <mergeCell ref="F2:G2"/>
    <mergeCell ref="A6:A9"/>
    <mergeCell ref="B6:H6"/>
    <mergeCell ref="AS6:AS9"/>
    <mergeCell ref="B7:D7"/>
    <mergeCell ref="E7:H7"/>
    <mergeCell ref="A4:AS4"/>
    <mergeCell ref="A5:AS5"/>
    <mergeCell ref="I6:AR6"/>
    <mergeCell ref="I7:AR7"/>
    <mergeCell ref="B8:AR8"/>
    <mergeCell ref="C10:C11"/>
    <mergeCell ref="C13:C14"/>
    <mergeCell ref="A12:AS12"/>
    <mergeCell ref="A15:AS15"/>
    <mergeCell ref="AS10:AS11"/>
    <mergeCell ref="AS13:AS14"/>
    <mergeCell ref="A13:A14"/>
    <mergeCell ref="A10:A11"/>
    <mergeCell ref="B10:B11"/>
    <mergeCell ref="D10:D11"/>
    <mergeCell ref="E10:E11"/>
    <mergeCell ref="F10:F11"/>
    <mergeCell ref="G10:G11"/>
    <mergeCell ref="AS19:AS20"/>
    <mergeCell ref="B13:B14"/>
    <mergeCell ref="D13:D14"/>
    <mergeCell ref="E13:E14"/>
    <mergeCell ref="F13:F14"/>
    <mergeCell ref="G13:G14"/>
    <mergeCell ref="G19:G20"/>
    <mergeCell ref="A19:A20"/>
    <mergeCell ref="B19:B20"/>
    <mergeCell ref="D19:D20"/>
    <mergeCell ref="AS22:AS23"/>
    <mergeCell ref="A16:A17"/>
    <mergeCell ref="B16:B17"/>
    <mergeCell ref="D16:D17"/>
    <mergeCell ref="E16:E17"/>
    <mergeCell ref="F16:F17"/>
    <mergeCell ref="G16:G17"/>
    <mergeCell ref="C16:C17"/>
    <mergeCell ref="C19:C20"/>
    <mergeCell ref="A18:AS18"/>
    <mergeCell ref="E19:E20"/>
    <mergeCell ref="F19:F20"/>
    <mergeCell ref="AS16:AS17"/>
    <mergeCell ref="G22:G23"/>
    <mergeCell ref="C22:C23"/>
    <mergeCell ref="A24:AS24"/>
    <mergeCell ref="A25:A26"/>
    <mergeCell ref="B25:B26"/>
    <mergeCell ref="A22:A23"/>
    <mergeCell ref="B22:B23"/>
    <mergeCell ref="D22:D23"/>
    <mergeCell ref="E22:E23"/>
    <mergeCell ref="F22:F23"/>
    <mergeCell ref="B36:G37"/>
    <mergeCell ref="H36:M37"/>
    <mergeCell ref="AS25:AS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</mergeCells>
  <phoneticPr fontId="28" type="noConversion"/>
  <conditionalFormatting sqref="I21:AR21">
    <cfRule type="colorScale" priority="39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AS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AS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AS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AS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AS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38"/>
  <sheetViews>
    <sheetView showGridLines="0" topLeftCell="A29" zoomScale="141" zoomScaleNormal="141" workbookViewId="0">
      <selection activeCell="D38" sqref="D38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_xlfn.SINGLE('PANEL DE CONTROL DISTRITAL'!A1)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19" t="str">
        <f>'PANEL DE CONTROL DISTRITAL'!A6</f>
        <v>Número</v>
      </c>
      <c r="B6" s="113" t="str">
        <f>'PANEL DE CONTROL DISTRITAL'!B6</f>
        <v xml:space="preserve">PROCESOS SUSTANTIVOS E INDICADORES </v>
      </c>
      <c r="C6" s="114"/>
      <c r="D6" s="114"/>
      <c r="E6" s="114"/>
      <c r="F6" s="114"/>
      <c r="G6" s="114"/>
      <c r="H6" s="122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23" t="s">
        <v>7</v>
      </c>
    </row>
    <row r="7" spans="1:57" ht="17.25" customHeight="1" thickTop="1" thickBot="1" x14ac:dyDescent="0.25">
      <c r="A7" s="120"/>
      <c r="B7" s="113" t="str">
        <f>'PANEL DE CONTROL DISTRITAL'!B7</f>
        <v>DESCRIPCIÓN</v>
      </c>
      <c r="C7" s="114"/>
      <c r="D7" s="122"/>
      <c r="E7" s="113" t="str">
        <f>'PANEL DE CONTROL DISTRITAL'!E7</f>
        <v>MEDICIÓN</v>
      </c>
      <c r="F7" s="114"/>
      <c r="G7" s="114"/>
      <c r="H7" s="122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24"/>
    </row>
    <row r="8" spans="1:57" ht="5.25" customHeight="1" thickTop="1" thickBot="1" x14ac:dyDescent="0.25">
      <c r="A8" s="120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24"/>
    </row>
    <row r="9" spans="1:57" s="2" customFormat="1" ht="29.25" customHeight="1" thickTop="1" thickBot="1" x14ac:dyDescent="0.25">
      <c r="A9" s="121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25"/>
    </row>
    <row r="10" spans="1:57" s="2" customFormat="1" ht="50.1" customHeight="1" thickTop="1" thickBot="1" x14ac:dyDescent="0.25">
      <c r="A10" s="133">
        <f>'PANEL DE CONTROL DISTRITAL'!A9</f>
        <v>1</v>
      </c>
      <c r="B10" s="135" t="str">
        <f>'PANEL DE CONTROL DISTRITAL'!B9</f>
        <v>Entrevista</v>
      </c>
      <c r="C10" s="137" t="str">
        <f>'PANEL DE CONTROL DISTRITAL'!C9</f>
        <v xml:space="preserve"> Auxiliar de Atención Ciudadana</v>
      </c>
      <c r="D10" s="139" t="str">
        <f>'PANEL DE CONTROL DISTRITAL'!D9</f>
        <v>Fichas requisitadas correctamente.</v>
      </c>
      <c r="E10" s="137" t="str">
        <f>'PANEL DE CONTROL DISTRITAL'!E9</f>
        <v>(Fichas requisitadas correctamente / Fichas revisadas en la muestra del 10%) x 100</v>
      </c>
      <c r="F10" s="126" t="str">
        <f>'PANEL DE CONTROL DISTRITAL'!F9</f>
        <v>Semanal (remesa)</v>
      </c>
      <c r="G10" s="12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6</v>
      </c>
      <c r="AG10" s="26">
        <v>9</v>
      </c>
      <c r="AH10" s="26">
        <v>6</v>
      </c>
      <c r="AI10" s="26">
        <v>7</v>
      </c>
      <c r="AJ10" s="26">
        <v>4</v>
      </c>
      <c r="AK10" s="26">
        <v>6</v>
      </c>
      <c r="AL10" s="26">
        <v>5</v>
      </c>
      <c r="AM10" s="26">
        <v>6</v>
      </c>
      <c r="AN10" s="26">
        <v>4</v>
      </c>
      <c r="AO10" s="26">
        <v>5</v>
      </c>
      <c r="AP10" s="26">
        <v>4</v>
      </c>
      <c r="AQ10" s="26">
        <v>4</v>
      </c>
      <c r="AR10" s="26">
        <v>3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34"/>
      <c r="B11" s="136"/>
      <c r="C11" s="138"/>
      <c r="D11" s="140"/>
      <c r="E11" s="138"/>
      <c r="F11" s="127"/>
      <c r="G11" s="129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6</v>
      </c>
      <c r="AG11" s="39">
        <v>9</v>
      </c>
      <c r="AH11" s="39">
        <v>6</v>
      </c>
      <c r="AI11" s="39">
        <v>7</v>
      </c>
      <c r="AJ11" s="39">
        <v>4</v>
      </c>
      <c r="AK11" s="39">
        <v>6</v>
      </c>
      <c r="AL11" s="39">
        <v>5</v>
      </c>
      <c r="AM11" s="39">
        <v>6</v>
      </c>
      <c r="AN11" s="39">
        <v>4</v>
      </c>
      <c r="AO11" s="39">
        <v>5</v>
      </c>
      <c r="AP11" s="39">
        <v>4</v>
      </c>
      <c r="AQ11" s="39">
        <v>4</v>
      </c>
      <c r="AR11" s="39">
        <v>3</v>
      </c>
      <c r="AS11" s="90"/>
    </row>
    <row r="12" spans="1:57" s="41" customFormat="1" ht="8.1" customHeight="1" thickTop="1" thickBot="1" x14ac:dyDescent="0.25">
      <c r="A12" s="130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33">
        <f>'PANEL DE CONTROL DISTRITAL'!A12</f>
        <v>2</v>
      </c>
      <c r="B13" s="135" t="str">
        <f>'PANEL DE CONTROL DISTRITAL'!B12</f>
        <v>Trámite</v>
      </c>
      <c r="C13" s="137" t="str">
        <f>'PANEL DE CONTROL DISTRITAL'!C12</f>
        <v>Operador de Equipo Tecnológico</v>
      </c>
      <c r="D13" s="139" t="str">
        <f>'PANEL DE CONTROL DISTRITAL'!D12</f>
        <v>Trámites exitosos.</v>
      </c>
      <c r="E13" s="137" t="str">
        <f>'PANEL DE CONTROL DISTRITAL'!E12</f>
        <v>(Número de trámites exitosos / Número de trámites aplicados) x 100</v>
      </c>
      <c r="F13" s="126" t="str">
        <f>'PANEL DE CONTROL DISTRITAL'!F12</f>
        <v>Semanal (remesa)</v>
      </c>
      <c r="G13" s="12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57</v>
      </c>
      <c r="AG13" s="26">
        <v>94</v>
      </c>
      <c r="AH13" s="26">
        <v>61</v>
      </c>
      <c r="AI13" s="26">
        <v>68</v>
      </c>
      <c r="AJ13" s="26">
        <v>40</v>
      </c>
      <c r="AK13" s="26">
        <v>61</v>
      </c>
      <c r="AL13" s="26">
        <v>51</v>
      </c>
      <c r="AM13" s="26">
        <v>57</v>
      </c>
      <c r="AN13" s="26">
        <v>38</v>
      </c>
      <c r="AO13" s="26">
        <v>50</v>
      </c>
      <c r="AP13" s="26">
        <v>44</v>
      </c>
      <c r="AQ13" s="26">
        <v>37</v>
      </c>
      <c r="AR13" s="26">
        <v>30</v>
      </c>
      <c r="AS13" s="90">
        <f>IFERROR(SUM(I13:AR13)/SUM(I14:AR14),0)</f>
        <v>0.99278499278499277</v>
      </c>
    </row>
    <row r="14" spans="1:57" s="3" customFormat="1" ht="50.1" customHeight="1" thickTop="1" thickBot="1" x14ac:dyDescent="0.25">
      <c r="A14" s="134"/>
      <c r="B14" s="136"/>
      <c r="C14" s="138"/>
      <c r="D14" s="140"/>
      <c r="E14" s="138"/>
      <c r="F14" s="127"/>
      <c r="G14" s="129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57</v>
      </c>
      <c r="AG14" s="39">
        <v>94</v>
      </c>
      <c r="AH14" s="39">
        <v>61</v>
      </c>
      <c r="AI14" s="39">
        <v>69</v>
      </c>
      <c r="AJ14" s="39">
        <v>40</v>
      </c>
      <c r="AK14" s="39">
        <v>61</v>
      </c>
      <c r="AL14" s="39">
        <v>51</v>
      </c>
      <c r="AM14" s="39">
        <v>58</v>
      </c>
      <c r="AN14" s="39">
        <v>39</v>
      </c>
      <c r="AO14" s="39">
        <v>50</v>
      </c>
      <c r="AP14" s="39">
        <v>46</v>
      </c>
      <c r="AQ14" s="39">
        <v>37</v>
      </c>
      <c r="AR14" s="39">
        <v>30</v>
      </c>
      <c r="AS14" s="90"/>
    </row>
    <row r="15" spans="1:57" s="41" customFormat="1" ht="8.1" customHeight="1" thickTop="1" thickBot="1" x14ac:dyDescent="0.25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2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33">
        <f>'PANEL DE CONTROL DISTRITAL'!A15</f>
        <v>3</v>
      </c>
      <c r="B16" s="135" t="str">
        <f>'PANEL DE CONTROL DISTRITAL'!B15</f>
        <v>Transferencia de la Información.</v>
      </c>
      <c r="C16" s="137" t="str">
        <f>'PANEL DE CONTROL DISTRITAL'!C15</f>
        <v>Responsable de Módulo</v>
      </c>
      <c r="D16" s="139" t="str">
        <f>'PANEL DE CONTROL DISTRITAL'!D15</f>
        <v>Reenvíos exitosos.</v>
      </c>
      <c r="E16" s="137" t="str">
        <f>'PANEL DE CONTROL DISTRITAL'!E15</f>
        <v>(Ejecución de los scripts de reenvío de notificaciones / Solicitud de reenvíos de scripts requeridos) x100</v>
      </c>
      <c r="F16" s="126" t="str">
        <f>'PANEL DE CONTROL DISTRITAL'!F15</f>
        <v>Semanal (remesa)</v>
      </c>
      <c r="G16" s="12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34"/>
      <c r="B17" s="136"/>
      <c r="C17" s="138"/>
      <c r="D17" s="140"/>
      <c r="E17" s="138"/>
      <c r="F17" s="127"/>
      <c r="G17" s="129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30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2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33">
        <f>'PANEL DE CONTROL DISTRITAL'!A18</f>
        <v>4</v>
      </c>
      <c r="B19" s="135" t="str">
        <f>'PANEL DE CONTROL DISTRITAL'!B18</f>
        <v>Conciliación de Credenciales para Votar.</v>
      </c>
      <c r="C19" s="137" t="str">
        <f>'PANEL DE CONTROL DISTRITAL'!C18</f>
        <v>Responsable de Módulo</v>
      </c>
      <c r="D19" s="139" t="str">
        <f>'PANEL DE CONTROL DISTRITAL'!D18</f>
        <v>Credenciales disponibles para entrega.</v>
      </c>
      <c r="E19" s="137" t="str">
        <f>'PANEL DE CONTROL DISTRITAL'!E18</f>
        <v>[(Credenciales recibidas - Credenciales inconsistentes) / Credenciales recibidas] x 100</v>
      </c>
      <c r="F19" s="126" t="str">
        <f>'PANEL DE CONTROL DISTRITAL'!F18</f>
        <v>Semanal (remesa)</v>
      </c>
      <c r="G19" s="12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9</v>
      </c>
      <c r="AG19" s="26">
        <v>59</v>
      </c>
      <c r="AH19" s="26">
        <v>96</v>
      </c>
      <c r="AI19" s="26">
        <v>64</v>
      </c>
      <c r="AJ19" s="26">
        <v>60</v>
      </c>
      <c r="AK19" s="26">
        <v>48</v>
      </c>
      <c r="AL19" s="26">
        <v>56</v>
      </c>
      <c r="AM19" s="26">
        <v>38</v>
      </c>
      <c r="AN19" s="26">
        <v>68</v>
      </c>
      <c r="AO19" s="26">
        <v>28</v>
      </c>
      <c r="AP19" s="26">
        <v>57</v>
      </c>
      <c r="AQ19" s="26">
        <v>47</v>
      </c>
      <c r="AR19" s="26">
        <v>40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34"/>
      <c r="B20" s="136"/>
      <c r="C20" s="138"/>
      <c r="D20" s="140"/>
      <c r="E20" s="138"/>
      <c r="F20" s="127"/>
      <c r="G20" s="129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9</v>
      </c>
      <c r="AG20" s="39">
        <v>59</v>
      </c>
      <c r="AH20" s="39">
        <v>96</v>
      </c>
      <c r="AI20" s="39">
        <v>64</v>
      </c>
      <c r="AJ20" s="39">
        <v>60</v>
      </c>
      <c r="AK20" s="39">
        <v>48</v>
      </c>
      <c r="AL20" s="39">
        <v>56</v>
      </c>
      <c r="AM20" s="39">
        <v>38</v>
      </c>
      <c r="AN20" s="39">
        <v>68</v>
      </c>
      <c r="AO20" s="39">
        <v>28</v>
      </c>
      <c r="AP20" s="39">
        <v>57</v>
      </c>
      <c r="AQ20" s="39">
        <v>47</v>
      </c>
      <c r="AR20" s="39">
        <v>40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33">
        <f>'PANEL DE CONTROL DISTRITAL'!A21</f>
        <v>5</v>
      </c>
      <c r="B22" s="135" t="str">
        <f>'PANEL DE CONTROL DISTRITAL'!B21</f>
        <v>Conciliación de Credenciales para Votar.</v>
      </c>
      <c r="C22" s="137" t="str">
        <f>'PANEL DE CONTROL DISTRITAL'!C21</f>
        <v>Responsable de Módulo</v>
      </c>
      <c r="D22" s="139" t="str">
        <f>'PANEL DE CONTROL DISTRITAL'!D21</f>
        <v>Arqueo de credenciales.</v>
      </c>
      <c r="E22" s="137" t="str">
        <f>'PANEL DE CONTROL DISTRITAL'!E21</f>
        <v>(Credenciales disponibles (físicas) / Credenciales disponibles registradas en SIIRFE-MAC) x 100</v>
      </c>
      <c r="F22" s="126" t="str">
        <f>'PANEL DE CONTROL DISTRITAL'!F21</f>
        <v>Semanal (remesa)</v>
      </c>
      <c r="G22" s="12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56</v>
      </c>
      <c r="AG22" s="26">
        <v>94</v>
      </c>
      <c r="AH22" s="26">
        <v>121</v>
      </c>
      <c r="AI22" s="26">
        <v>122</v>
      </c>
      <c r="AJ22" s="26">
        <v>114</v>
      </c>
      <c r="AK22" s="26">
        <v>116</v>
      </c>
      <c r="AL22" s="26">
        <v>129</v>
      </c>
      <c r="AM22" s="26">
        <v>115</v>
      </c>
      <c r="AN22" s="26">
        <v>128</v>
      </c>
      <c r="AO22" s="26">
        <v>109</v>
      </c>
      <c r="AP22" s="26">
        <v>110</v>
      </c>
      <c r="AQ22" s="26">
        <v>120</v>
      </c>
      <c r="AR22" s="26">
        <v>119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34"/>
      <c r="B23" s="136"/>
      <c r="C23" s="138"/>
      <c r="D23" s="140"/>
      <c r="E23" s="138"/>
      <c r="F23" s="127"/>
      <c r="G23" s="129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56</v>
      </c>
      <c r="AG23" s="39">
        <v>94</v>
      </c>
      <c r="AH23" s="39">
        <v>121</v>
      </c>
      <c r="AI23" s="39">
        <v>122</v>
      </c>
      <c r="AJ23" s="39">
        <v>114</v>
      </c>
      <c r="AK23" s="39">
        <v>116</v>
      </c>
      <c r="AL23" s="39">
        <v>129</v>
      </c>
      <c r="AM23" s="39">
        <v>115</v>
      </c>
      <c r="AN23" s="39">
        <v>128</v>
      </c>
      <c r="AO23" s="39">
        <v>109</v>
      </c>
      <c r="AP23" s="39">
        <v>110</v>
      </c>
      <c r="AQ23" s="39">
        <v>120</v>
      </c>
      <c r="AR23" s="39">
        <v>119</v>
      </c>
      <c r="AS23" s="90"/>
    </row>
    <row r="24" spans="1:57" s="4" customFormat="1" ht="16.5" thickTop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2"/>
    </row>
    <row r="25" spans="1:57" ht="50.1" customHeight="1" thickTop="1" thickBot="1" x14ac:dyDescent="0.25">
      <c r="A25" s="133">
        <f>'PANEL DE CONTROL DISTRITAL'!A24</f>
        <v>6</v>
      </c>
      <c r="B25" s="135" t="str">
        <f>'PANEL DE CONTROL DISTRITAL'!B24</f>
        <v>Entrega de la Credencial para Votar.</v>
      </c>
      <c r="C25" s="137" t="str">
        <f>'PANEL DE CONTROL DISTRITAL'!C24</f>
        <v>Operador de Equipo Tecnológico</v>
      </c>
      <c r="D25" s="139" t="str">
        <f>'PANEL DE CONTROL DISTRITAL'!D24</f>
        <v>Efectividad de entrega de CPV en MAC.</v>
      </c>
      <c r="E25" s="137" t="str">
        <f>'PANEL DE CONTROL DISTRITAL'!E24</f>
        <v>(Total de credenciales entregadas / Total de ciudadanas y ciudadanos que acuden al MAC a recoger su credencial) x 100</v>
      </c>
      <c r="F25" s="126" t="str">
        <f>'PANEL DE CONTROL DISTRITAL'!F24</f>
        <v>Semanal (remesa)</v>
      </c>
      <c r="G25" s="12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1</v>
      </c>
      <c r="AG25" s="26">
        <v>21</v>
      </c>
      <c r="AH25" s="26">
        <v>69</v>
      </c>
      <c r="AI25" s="26">
        <v>63</v>
      </c>
      <c r="AJ25" s="26">
        <v>64</v>
      </c>
      <c r="AK25" s="26">
        <v>46</v>
      </c>
      <c r="AL25" s="26">
        <v>43</v>
      </c>
      <c r="AM25" s="26">
        <v>52</v>
      </c>
      <c r="AN25" s="26">
        <v>55</v>
      </c>
      <c r="AO25" s="26">
        <v>45</v>
      </c>
      <c r="AP25" s="26">
        <v>56</v>
      </c>
      <c r="AQ25" s="26">
        <v>37</v>
      </c>
      <c r="AR25" s="26">
        <v>40</v>
      </c>
      <c r="AS25" s="90">
        <f>IFERROR(SUM(I25:AR25)/SUM(I26:AR26),0)</f>
        <v>1</v>
      </c>
    </row>
    <row r="26" spans="1:57" ht="50.1" customHeight="1" thickTop="1" thickBot="1" x14ac:dyDescent="0.25">
      <c r="A26" s="134"/>
      <c r="B26" s="136"/>
      <c r="C26" s="138"/>
      <c r="D26" s="140"/>
      <c r="E26" s="138"/>
      <c r="F26" s="127"/>
      <c r="G26" s="129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1</v>
      </c>
      <c r="AG26" s="39">
        <v>21</v>
      </c>
      <c r="AH26" s="39">
        <v>69</v>
      </c>
      <c r="AI26" s="39">
        <v>63</v>
      </c>
      <c r="AJ26" s="39">
        <v>64</v>
      </c>
      <c r="AK26" s="39">
        <v>46</v>
      </c>
      <c r="AL26" s="39">
        <v>43</v>
      </c>
      <c r="AM26" s="39">
        <v>52</v>
      </c>
      <c r="AN26" s="39">
        <v>55</v>
      </c>
      <c r="AO26" s="39">
        <v>45</v>
      </c>
      <c r="AP26" s="39">
        <v>56</v>
      </c>
      <c r="AQ26" s="39">
        <v>37</v>
      </c>
      <c r="AR26" s="39">
        <v>40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105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30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S19:AS20"/>
    <mergeCell ref="A19:A20"/>
    <mergeCell ref="B19:B20"/>
    <mergeCell ref="C19:C20"/>
    <mergeCell ref="D19:D20"/>
    <mergeCell ref="E19:E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F10:F11"/>
    <mergeCell ref="G10:G11"/>
    <mergeCell ref="AS10:AS11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conditionalFormatting sqref="I21:AR21">
    <cfRule type="colorScale" priority="39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135" priority="20" operator="greaterThan">
      <formula>95%</formula>
    </cfRule>
    <cfRule type="cellIs" dxfId="134" priority="21" operator="greaterThanOrEqual">
      <formula>90%</formula>
    </cfRule>
    <cfRule type="cellIs" dxfId="133" priority="22" operator="lessThan">
      <formula>89.99%</formula>
    </cfRule>
  </conditionalFormatting>
  <conditionalFormatting sqref="AS13">
    <cfRule type="cellIs" dxfId="132" priority="17" operator="greaterThan">
      <formula>95%</formula>
    </cfRule>
    <cfRule type="cellIs" dxfId="131" priority="18" operator="greaterThanOrEqual">
      <formula>90%</formula>
    </cfRule>
    <cfRule type="cellIs" dxfId="130" priority="19" operator="lessThan">
      <formula>89.99%</formula>
    </cfRule>
  </conditionalFormatting>
  <conditionalFormatting sqref="AS16">
    <cfRule type="cellIs" dxfId="129" priority="14" operator="greaterThan">
      <formula>95%</formula>
    </cfRule>
    <cfRule type="cellIs" dxfId="128" priority="15" operator="greaterThanOrEqual">
      <formula>90%</formula>
    </cfRule>
    <cfRule type="cellIs" dxfId="127" priority="16" operator="lessThan">
      <formula>89.99%</formula>
    </cfRule>
  </conditionalFormatting>
  <conditionalFormatting sqref="AS19">
    <cfRule type="cellIs" dxfId="126" priority="11" operator="greaterThan">
      <formula>95%</formula>
    </cfRule>
    <cfRule type="cellIs" dxfId="125" priority="12" operator="greaterThanOrEqual">
      <formula>90%</formula>
    </cfRule>
    <cfRule type="cellIs" dxfId="124" priority="13" operator="lessThan">
      <formula>89.99%</formula>
    </cfRule>
  </conditionalFormatting>
  <conditionalFormatting sqref="AS22">
    <cfRule type="cellIs" dxfId="123" priority="1" operator="greaterThanOrEqual">
      <formula>100%</formula>
    </cfRule>
    <cfRule type="cellIs" dxfId="122" priority="2" operator="lessThan">
      <formula>99.99%</formula>
    </cfRule>
  </conditionalFormatting>
  <conditionalFormatting sqref="AS25">
    <cfRule type="cellIs" dxfId="121" priority="5" operator="greaterThan">
      <formula>95%</formula>
    </cfRule>
    <cfRule type="cellIs" dxfId="120" priority="6" operator="greaterThanOrEqual">
      <formula>90%</formula>
    </cfRule>
    <cfRule type="cellIs" dxfId="119" priority="7" operator="lessThan">
      <formula>89.99%</formula>
    </cfRule>
  </conditionalFormatting>
  <dataValidations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E38"/>
  <sheetViews>
    <sheetView showGridLines="0" topLeftCell="A30" zoomScale="140" zoomScaleNormal="140" workbookViewId="0">
      <selection activeCell="B39" sqref="B39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20</v>
      </c>
      <c r="AG10" s="26">
        <v>21</v>
      </c>
      <c r="AH10" s="26">
        <v>20</v>
      </c>
      <c r="AI10" s="26">
        <v>20</v>
      </c>
      <c r="AJ10" s="26">
        <v>20</v>
      </c>
      <c r="AK10" s="26">
        <v>16</v>
      </c>
      <c r="AL10" s="26">
        <v>16</v>
      </c>
      <c r="AM10" s="26">
        <v>19</v>
      </c>
      <c r="AN10" s="26">
        <v>16</v>
      </c>
      <c r="AO10" s="26">
        <v>17</v>
      </c>
      <c r="AP10" s="26">
        <v>15</v>
      </c>
      <c r="AQ10" s="26">
        <v>19</v>
      </c>
      <c r="AR10" s="26">
        <v>16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20</v>
      </c>
      <c r="AG11" s="39">
        <v>21</v>
      </c>
      <c r="AH11" s="39">
        <v>20</v>
      </c>
      <c r="AI11" s="39">
        <v>20</v>
      </c>
      <c r="AJ11" s="39">
        <v>20</v>
      </c>
      <c r="AK11" s="39">
        <v>16</v>
      </c>
      <c r="AL11" s="39">
        <v>16</v>
      </c>
      <c r="AM11" s="39">
        <v>19</v>
      </c>
      <c r="AN11" s="39">
        <v>16</v>
      </c>
      <c r="AO11" s="39">
        <v>17</v>
      </c>
      <c r="AP11" s="39">
        <v>15</v>
      </c>
      <c r="AQ11" s="39">
        <v>19</v>
      </c>
      <c r="AR11" s="39">
        <v>16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202</v>
      </c>
      <c r="AG13" s="26">
        <v>212</v>
      </c>
      <c r="AH13" s="26">
        <v>199</v>
      </c>
      <c r="AI13" s="26">
        <v>195</v>
      </c>
      <c r="AJ13" s="26">
        <v>200</v>
      </c>
      <c r="AK13" s="26">
        <v>156</v>
      </c>
      <c r="AL13" s="26">
        <v>156</v>
      </c>
      <c r="AM13" s="26">
        <v>185</v>
      </c>
      <c r="AN13" s="26">
        <v>162</v>
      </c>
      <c r="AO13" s="26">
        <v>166</v>
      </c>
      <c r="AP13" s="26">
        <v>156</v>
      </c>
      <c r="AQ13" s="26">
        <v>183</v>
      </c>
      <c r="AR13" s="26">
        <v>156</v>
      </c>
      <c r="AS13" s="90">
        <f>IFERROR(SUM(I13:AR13)/SUM(I14:AR14),0)</f>
        <v>0.99359795134443019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202</v>
      </c>
      <c r="AG14" s="39">
        <v>212</v>
      </c>
      <c r="AH14" s="39">
        <v>201</v>
      </c>
      <c r="AI14" s="39">
        <v>195</v>
      </c>
      <c r="AJ14" s="39">
        <v>202</v>
      </c>
      <c r="AK14" s="39">
        <v>157</v>
      </c>
      <c r="AL14" s="39">
        <v>156</v>
      </c>
      <c r="AM14" s="39">
        <v>186</v>
      </c>
      <c r="AN14" s="39">
        <v>162</v>
      </c>
      <c r="AO14" s="39">
        <v>166</v>
      </c>
      <c r="AP14" s="39">
        <v>157</v>
      </c>
      <c r="AQ14" s="39">
        <v>189</v>
      </c>
      <c r="AR14" s="39">
        <v>158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75</v>
      </c>
      <c r="AG19" s="26">
        <v>219</v>
      </c>
      <c r="AH19" s="26">
        <v>206</v>
      </c>
      <c r="AI19" s="26">
        <v>203</v>
      </c>
      <c r="AJ19" s="26">
        <v>190</v>
      </c>
      <c r="AK19" s="26">
        <v>185</v>
      </c>
      <c r="AL19" s="26">
        <v>148</v>
      </c>
      <c r="AM19" s="26">
        <v>170</v>
      </c>
      <c r="AN19" s="26">
        <v>142</v>
      </c>
      <c r="AO19" s="26">
        <v>169</v>
      </c>
      <c r="AP19" s="26">
        <v>153</v>
      </c>
      <c r="AQ19" s="26">
        <v>184</v>
      </c>
      <c r="AR19" s="26">
        <v>203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75</v>
      </c>
      <c r="AG20" s="39">
        <v>219</v>
      </c>
      <c r="AH20" s="39">
        <v>206</v>
      </c>
      <c r="AI20" s="39">
        <v>203</v>
      </c>
      <c r="AJ20" s="39">
        <v>190</v>
      </c>
      <c r="AK20" s="39">
        <v>185</v>
      </c>
      <c r="AL20" s="39">
        <v>148</v>
      </c>
      <c r="AM20" s="39">
        <v>170</v>
      </c>
      <c r="AN20" s="39">
        <v>142</v>
      </c>
      <c r="AO20" s="39">
        <v>169</v>
      </c>
      <c r="AP20" s="39">
        <v>153</v>
      </c>
      <c r="AQ20" s="39">
        <v>184</v>
      </c>
      <c r="AR20" s="39">
        <v>203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185</v>
      </c>
      <c r="AG22" s="26">
        <v>305</v>
      </c>
      <c r="AH22" s="26">
        <v>334</v>
      </c>
      <c r="AI22" s="26">
        <v>362</v>
      </c>
      <c r="AJ22" s="26">
        <v>365</v>
      </c>
      <c r="AK22" s="26">
        <v>360</v>
      </c>
      <c r="AL22" s="26">
        <v>350</v>
      </c>
      <c r="AM22" s="26">
        <v>364</v>
      </c>
      <c r="AN22" s="26">
        <v>332</v>
      </c>
      <c r="AO22" s="26">
        <v>331</v>
      </c>
      <c r="AP22" s="26">
        <v>301</v>
      </c>
      <c r="AQ22" s="26">
        <v>329</v>
      </c>
      <c r="AR22" s="26">
        <v>373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185</v>
      </c>
      <c r="AG23" s="39">
        <v>305</v>
      </c>
      <c r="AH23" s="39">
        <v>334</v>
      </c>
      <c r="AI23" s="39">
        <v>362</v>
      </c>
      <c r="AJ23" s="39">
        <v>365</v>
      </c>
      <c r="AK23" s="39">
        <v>360</v>
      </c>
      <c r="AL23" s="39">
        <v>350</v>
      </c>
      <c r="AM23" s="39">
        <v>364</v>
      </c>
      <c r="AN23" s="39">
        <v>332</v>
      </c>
      <c r="AO23" s="39">
        <v>331</v>
      </c>
      <c r="AP23" s="39">
        <v>301</v>
      </c>
      <c r="AQ23" s="39">
        <v>329</v>
      </c>
      <c r="AR23" s="39">
        <v>373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5</v>
      </c>
      <c r="AG25" s="26">
        <v>99</v>
      </c>
      <c r="AH25" s="26">
        <v>177</v>
      </c>
      <c r="AI25" s="26">
        <v>175</v>
      </c>
      <c r="AJ25" s="26">
        <v>179</v>
      </c>
      <c r="AK25" s="26">
        <v>190</v>
      </c>
      <c r="AL25" s="26">
        <v>158</v>
      </c>
      <c r="AM25" s="26">
        <v>156</v>
      </c>
      <c r="AN25" s="26">
        <v>174</v>
      </c>
      <c r="AO25" s="26">
        <v>170</v>
      </c>
      <c r="AP25" s="26">
        <v>183</v>
      </c>
      <c r="AQ25" s="26">
        <v>156</v>
      </c>
      <c r="AR25" s="26">
        <v>156</v>
      </c>
      <c r="AS25" s="90">
        <f>IFERROR(SUM(I25:AR25)/SUM(I26:AR26),0)</f>
        <v>0.99898989898989898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5</v>
      </c>
      <c r="AG26" s="39">
        <v>100</v>
      </c>
      <c r="AH26" s="39">
        <v>177</v>
      </c>
      <c r="AI26" s="39">
        <v>175</v>
      </c>
      <c r="AJ26" s="39">
        <v>180</v>
      </c>
      <c r="AK26" s="39">
        <v>190</v>
      </c>
      <c r="AL26" s="39">
        <v>158</v>
      </c>
      <c r="AM26" s="39">
        <v>156</v>
      </c>
      <c r="AN26" s="39">
        <v>174</v>
      </c>
      <c r="AO26" s="39">
        <v>170</v>
      </c>
      <c r="AP26" s="39">
        <v>183</v>
      </c>
      <c r="AQ26" s="39">
        <v>156</v>
      </c>
      <c r="AR26" s="39">
        <v>156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106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30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S19:AS20"/>
    <mergeCell ref="A19:A20"/>
    <mergeCell ref="B19:B20"/>
    <mergeCell ref="C19:C20"/>
    <mergeCell ref="D19:D20"/>
    <mergeCell ref="E19:E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F10:F11"/>
    <mergeCell ref="G10:G11"/>
    <mergeCell ref="AS10:AS11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conditionalFormatting sqref="I21:AR21">
    <cfRule type="colorScale" priority="393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AS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AS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AS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AS22">
    <cfRule type="cellIs" dxfId="106" priority="1" operator="greaterThanOrEqual">
      <formula>100%</formula>
    </cfRule>
    <cfRule type="cellIs" dxfId="105" priority="2" operator="lessThan">
      <formula>99.99%</formula>
    </cfRule>
  </conditionalFormatting>
  <conditionalFormatting sqref="AS25">
    <cfRule type="cellIs" dxfId="104" priority="3" operator="greaterThan">
      <formula>95%</formula>
    </cfRule>
    <cfRule type="cellIs" dxfId="103" priority="4" operator="greaterThanOrEqual">
      <formula>90%</formula>
    </cfRule>
    <cfRule type="cellIs" dxfId="102" priority="5" operator="lessThan">
      <formula>89.99%</formula>
    </cfRule>
  </conditionalFormatting>
  <dataValidations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E38"/>
  <sheetViews>
    <sheetView showGridLines="0" topLeftCell="A34" zoomScale="150" zoomScaleNormal="150" workbookViewId="0">
      <selection activeCell="C39" sqref="C39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39</v>
      </c>
      <c r="AH10" s="26">
        <v>40</v>
      </c>
      <c r="AI10" s="26">
        <v>35</v>
      </c>
      <c r="AJ10" s="26">
        <v>36</v>
      </c>
      <c r="AK10" s="26">
        <v>38</v>
      </c>
      <c r="AL10" s="26">
        <v>36</v>
      </c>
      <c r="AM10" s="26">
        <v>33</v>
      </c>
      <c r="AN10" s="26">
        <v>31</v>
      </c>
      <c r="AO10" s="26">
        <v>34</v>
      </c>
      <c r="AP10" s="26">
        <v>31</v>
      </c>
      <c r="AQ10" s="26">
        <v>35</v>
      </c>
      <c r="AR10" s="26">
        <v>30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39</v>
      </c>
      <c r="AH11" s="39">
        <v>40</v>
      </c>
      <c r="AI11" s="39">
        <v>35</v>
      </c>
      <c r="AJ11" s="39">
        <v>36</v>
      </c>
      <c r="AK11" s="39">
        <v>38</v>
      </c>
      <c r="AL11" s="39">
        <v>36</v>
      </c>
      <c r="AM11" s="39">
        <v>33</v>
      </c>
      <c r="AN11" s="39">
        <v>31</v>
      </c>
      <c r="AO11" s="39">
        <v>34</v>
      </c>
      <c r="AP11" s="39">
        <v>31</v>
      </c>
      <c r="AQ11" s="39">
        <v>35</v>
      </c>
      <c r="AR11" s="39">
        <v>30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392</v>
      </c>
      <c r="AH13" s="26">
        <v>399</v>
      </c>
      <c r="AI13" s="26">
        <v>349</v>
      </c>
      <c r="AJ13" s="26">
        <v>361</v>
      </c>
      <c r="AK13" s="26">
        <v>377</v>
      </c>
      <c r="AL13" s="26">
        <v>362</v>
      </c>
      <c r="AM13" s="26">
        <v>330</v>
      </c>
      <c r="AN13" s="26">
        <v>315</v>
      </c>
      <c r="AO13" s="26">
        <v>337</v>
      </c>
      <c r="AP13" s="26">
        <v>314</v>
      </c>
      <c r="AQ13" s="26">
        <v>353</v>
      </c>
      <c r="AR13" s="26">
        <v>302</v>
      </c>
      <c r="AS13" s="90">
        <f>IFERROR(SUM(I13:AR13)/SUM(I14:AR14),0)</f>
        <v>0.99667063020214031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393</v>
      </c>
      <c r="AH14" s="39">
        <v>402</v>
      </c>
      <c r="AI14" s="39">
        <v>350</v>
      </c>
      <c r="AJ14" s="39">
        <v>362</v>
      </c>
      <c r="AK14" s="39">
        <v>378</v>
      </c>
      <c r="AL14" s="39">
        <v>362</v>
      </c>
      <c r="AM14" s="39">
        <v>331</v>
      </c>
      <c r="AN14" s="39">
        <v>315</v>
      </c>
      <c r="AO14" s="39">
        <v>338</v>
      </c>
      <c r="AP14" s="39">
        <v>316</v>
      </c>
      <c r="AQ14" s="39">
        <v>355</v>
      </c>
      <c r="AR14" s="39">
        <v>303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161</v>
      </c>
      <c r="AH19" s="26">
        <v>464</v>
      </c>
      <c r="AI19" s="26">
        <v>367</v>
      </c>
      <c r="AJ19" s="26">
        <v>345</v>
      </c>
      <c r="AK19" s="26">
        <v>316</v>
      </c>
      <c r="AL19" s="26">
        <v>423</v>
      </c>
      <c r="AM19" s="26">
        <v>355</v>
      </c>
      <c r="AN19" s="26">
        <v>268</v>
      </c>
      <c r="AO19" s="26">
        <v>366</v>
      </c>
      <c r="AP19" s="26">
        <v>342</v>
      </c>
      <c r="AQ19" s="26">
        <v>331</v>
      </c>
      <c r="AR19" s="26">
        <v>275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161</v>
      </c>
      <c r="AH20" s="39">
        <v>464</v>
      </c>
      <c r="AI20" s="39">
        <v>367</v>
      </c>
      <c r="AJ20" s="39">
        <v>345</v>
      </c>
      <c r="AK20" s="39">
        <v>316</v>
      </c>
      <c r="AL20" s="39">
        <v>423</v>
      </c>
      <c r="AM20" s="39">
        <v>355</v>
      </c>
      <c r="AN20" s="39">
        <v>268</v>
      </c>
      <c r="AO20" s="39">
        <v>366</v>
      </c>
      <c r="AP20" s="39">
        <v>342</v>
      </c>
      <c r="AQ20" s="39">
        <v>331</v>
      </c>
      <c r="AR20" s="39">
        <v>275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341</v>
      </c>
      <c r="AH22" s="26">
        <v>574</v>
      </c>
      <c r="AI22" s="26">
        <v>551</v>
      </c>
      <c r="AJ22" s="26">
        <v>568</v>
      </c>
      <c r="AK22" s="26">
        <v>530</v>
      </c>
      <c r="AL22" s="26">
        <v>611</v>
      </c>
      <c r="AM22" s="26">
        <v>586</v>
      </c>
      <c r="AN22" s="26">
        <v>536</v>
      </c>
      <c r="AO22" s="26">
        <v>576</v>
      </c>
      <c r="AP22" s="26">
        <v>568</v>
      </c>
      <c r="AQ22" s="26">
        <v>574</v>
      </c>
      <c r="AR22" s="26">
        <v>541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341</v>
      </c>
      <c r="AH23" s="39">
        <v>574</v>
      </c>
      <c r="AI23" s="39">
        <v>551</v>
      </c>
      <c r="AJ23" s="39">
        <v>568</v>
      </c>
      <c r="AK23" s="39">
        <v>530</v>
      </c>
      <c r="AL23" s="39">
        <v>611</v>
      </c>
      <c r="AM23" s="39">
        <v>586</v>
      </c>
      <c r="AN23" s="39">
        <v>536</v>
      </c>
      <c r="AO23" s="39">
        <v>576</v>
      </c>
      <c r="AP23" s="39">
        <v>568</v>
      </c>
      <c r="AQ23" s="39">
        <v>574</v>
      </c>
      <c r="AR23" s="39">
        <v>541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14</v>
      </c>
      <c r="AH25" s="26">
        <v>231</v>
      </c>
      <c r="AI25" s="26">
        <v>390</v>
      </c>
      <c r="AJ25" s="26">
        <v>312</v>
      </c>
      <c r="AK25" s="26">
        <v>354</v>
      </c>
      <c r="AL25" s="26">
        <v>342</v>
      </c>
      <c r="AM25" s="26">
        <v>380</v>
      </c>
      <c r="AN25" s="26">
        <v>318</v>
      </c>
      <c r="AO25" s="26">
        <v>321</v>
      </c>
      <c r="AP25" s="26">
        <v>350</v>
      </c>
      <c r="AQ25" s="26">
        <v>325</v>
      </c>
      <c r="AR25" s="26">
        <v>305</v>
      </c>
      <c r="AS25" s="90">
        <f>IFERROR(SUM(I25:AR25)/SUM(I26:AR26),0)</f>
        <v>1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14</v>
      </c>
      <c r="AH26" s="39">
        <v>231</v>
      </c>
      <c r="AI26" s="39">
        <v>390</v>
      </c>
      <c r="AJ26" s="39">
        <v>312</v>
      </c>
      <c r="AK26" s="39">
        <v>354</v>
      </c>
      <c r="AL26" s="39">
        <v>342</v>
      </c>
      <c r="AM26" s="39">
        <v>380</v>
      </c>
      <c r="AN26" s="39">
        <v>318</v>
      </c>
      <c r="AO26" s="39">
        <v>321</v>
      </c>
      <c r="AP26" s="39">
        <v>350</v>
      </c>
      <c r="AQ26" s="39">
        <v>325</v>
      </c>
      <c r="AR26" s="39">
        <v>305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107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68.45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S19:AS20"/>
    <mergeCell ref="A19:A20"/>
    <mergeCell ref="B19:B20"/>
    <mergeCell ref="C19:C20"/>
    <mergeCell ref="D19:D20"/>
    <mergeCell ref="E19:E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F10:F11"/>
    <mergeCell ref="G10:G11"/>
    <mergeCell ref="AS10:AS11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conditionalFormatting sqref="I21:AR21">
    <cfRule type="colorScale" priority="39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AS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AS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AS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AS22">
    <cfRule type="cellIs" dxfId="89" priority="1" operator="greaterThanOrEqual">
      <formula>100%</formula>
    </cfRule>
    <cfRule type="cellIs" dxfId="88" priority="2" operator="lessThan">
      <formula>99.99%</formula>
    </cfRule>
  </conditionalFormatting>
  <conditionalFormatting sqref="AS25">
    <cfRule type="cellIs" dxfId="87" priority="3" operator="greaterThan">
      <formula>95%</formula>
    </cfRule>
    <cfRule type="cellIs" dxfId="86" priority="4" operator="greaterThanOrEqual">
      <formula>90%</formula>
    </cfRule>
    <cfRule type="cellIs" dxfId="85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BE38"/>
  <sheetViews>
    <sheetView showGridLines="0" topLeftCell="O1" zoomScale="70" zoomScaleNormal="70" workbookViewId="0">
      <selection activeCell="E40" sqref="E40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90">
        <f>IFERROR(SUM(I10:AR10)/SUM(I11:AR11),1)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222</v>
      </c>
      <c r="AH13" s="26">
        <v>169</v>
      </c>
      <c r="AI13" s="26">
        <v>125</v>
      </c>
      <c r="AJ13" s="26">
        <v>129</v>
      </c>
      <c r="AK13" s="26">
        <v>133</v>
      </c>
      <c r="AL13" s="26">
        <v>55</v>
      </c>
      <c r="AM13" s="26">
        <v>86</v>
      </c>
      <c r="AN13" s="26">
        <v>127</v>
      </c>
      <c r="AO13" s="26">
        <v>28</v>
      </c>
      <c r="AP13" s="26">
        <v>72</v>
      </c>
      <c r="AQ13" s="26">
        <v>108</v>
      </c>
      <c r="AR13" s="26">
        <v>30</v>
      </c>
      <c r="AS13" s="90">
        <f>IFERROR(SUM(I13:AR13)/SUM(I14:AR14),0)</f>
        <v>0.99457784663051896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224</v>
      </c>
      <c r="AH14" s="39">
        <v>169</v>
      </c>
      <c r="AI14" s="39">
        <v>125</v>
      </c>
      <c r="AJ14" s="39">
        <v>129</v>
      </c>
      <c r="AK14" s="39">
        <v>135</v>
      </c>
      <c r="AL14" s="39">
        <v>55</v>
      </c>
      <c r="AM14" s="39">
        <v>88</v>
      </c>
      <c r="AN14" s="39">
        <v>127</v>
      </c>
      <c r="AO14" s="39">
        <v>28</v>
      </c>
      <c r="AP14" s="39">
        <v>73</v>
      </c>
      <c r="AQ14" s="39">
        <v>108</v>
      </c>
      <c r="AR14" s="39">
        <v>30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37</v>
      </c>
      <c r="AI19" s="26">
        <v>221</v>
      </c>
      <c r="AJ19" s="26">
        <v>227</v>
      </c>
      <c r="AK19" s="26">
        <v>51</v>
      </c>
      <c r="AL19" s="26">
        <v>143</v>
      </c>
      <c r="AM19" s="26">
        <v>107</v>
      </c>
      <c r="AN19" s="26">
        <v>47</v>
      </c>
      <c r="AO19" s="26">
        <v>115</v>
      </c>
      <c r="AP19" s="26">
        <v>69</v>
      </c>
      <c r="AQ19" s="26">
        <v>67</v>
      </c>
      <c r="AR19" s="26">
        <v>92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37</v>
      </c>
      <c r="AI20" s="39">
        <v>221</v>
      </c>
      <c r="AJ20" s="39">
        <v>227</v>
      </c>
      <c r="AK20" s="39">
        <v>51</v>
      </c>
      <c r="AL20" s="39">
        <v>143</v>
      </c>
      <c r="AM20" s="39">
        <v>107</v>
      </c>
      <c r="AN20" s="39">
        <v>47</v>
      </c>
      <c r="AO20" s="39">
        <v>115</v>
      </c>
      <c r="AP20" s="39">
        <v>69</v>
      </c>
      <c r="AQ20" s="39">
        <v>67</v>
      </c>
      <c r="AR20" s="39">
        <v>92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70</v>
      </c>
      <c r="AH22" s="26">
        <v>102</v>
      </c>
      <c r="AI22" s="26">
        <v>319</v>
      </c>
      <c r="AJ22" s="26">
        <v>330</v>
      </c>
      <c r="AK22" s="26">
        <v>233</v>
      </c>
      <c r="AL22" s="26">
        <v>270</v>
      </c>
      <c r="AM22" s="26">
        <v>247</v>
      </c>
      <c r="AN22" s="26">
        <v>160</v>
      </c>
      <c r="AO22" s="26">
        <v>219</v>
      </c>
      <c r="AP22" s="26">
        <v>228</v>
      </c>
      <c r="AQ22" s="26">
        <v>171</v>
      </c>
      <c r="AR22" s="26">
        <v>227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70</v>
      </c>
      <c r="AH23" s="39">
        <v>102</v>
      </c>
      <c r="AI23" s="39">
        <v>319</v>
      </c>
      <c r="AJ23" s="39">
        <v>330</v>
      </c>
      <c r="AK23" s="39">
        <v>233</v>
      </c>
      <c r="AL23" s="39">
        <v>270</v>
      </c>
      <c r="AM23" s="39">
        <v>247</v>
      </c>
      <c r="AN23" s="39">
        <v>160</v>
      </c>
      <c r="AO23" s="39">
        <v>219</v>
      </c>
      <c r="AP23" s="39">
        <v>228</v>
      </c>
      <c r="AQ23" s="39">
        <v>171</v>
      </c>
      <c r="AR23" s="39">
        <v>227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4</v>
      </c>
      <c r="AH25" s="26">
        <v>5</v>
      </c>
      <c r="AI25" s="26">
        <v>4</v>
      </c>
      <c r="AJ25" s="26">
        <v>214</v>
      </c>
      <c r="AK25" s="26">
        <v>148</v>
      </c>
      <c r="AL25" s="26">
        <v>106</v>
      </c>
      <c r="AM25" s="26">
        <v>130</v>
      </c>
      <c r="AN25" s="26">
        <v>134</v>
      </c>
      <c r="AO25" s="26">
        <v>53</v>
      </c>
      <c r="AP25" s="26">
        <v>60</v>
      </c>
      <c r="AQ25" s="26">
        <v>124</v>
      </c>
      <c r="AR25" s="26">
        <v>36</v>
      </c>
      <c r="AS25" s="90">
        <f>IFERROR(SUM(I25:AR25)/SUM(I26:AR26),0)</f>
        <v>1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4</v>
      </c>
      <c r="AH26" s="39">
        <v>5</v>
      </c>
      <c r="AI26" s="39">
        <v>4</v>
      </c>
      <c r="AJ26" s="39">
        <v>214</v>
      </c>
      <c r="AK26" s="39">
        <v>148</v>
      </c>
      <c r="AL26" s="39">
        <v>106</v>
      </c>
      <c r="AM26" s="39">
        <v>130</v>
      </c>
      <c r="AN26" s="39">
        <v>134</v>
      </c>
      <c r="AO26" s="39">
        <v>53</v>
      </c>
      <c r="AP26" s="39">
        <v>60</v>
      </c>
      <c r="AQ26" s="39">
        <v>124</v>
      </c>
      <c r="AR26" s="39">
        <v>36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108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30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AS25:AS26"/>
    <mergeCell ref="I29:L29"/>
    <mergeCell ref="B34:M34"/>
    <mergeCell ref="B35:G35"/>
    <mergeCell ref="H35:M35"/>
    <mergeCell ref="B36:G37"/>
    <mergeCell ref="H36:M37"/>
    <mergeCell ref="G22:G23"/>
    <mergeCell ref="AS22:AS23"/>
    <mergeCell ref="A24:AS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F16:F17"/>
    <mergeCell ref="G16:G17"/>
    <mergeCell ref="AS16:AS17"/>
    <mergeCell ref="E22:E23"/>
    <mergeCell ref="F22:F23"/>
    <mergeCell ref="A18:AS18"/>
    <mergeCell ref="A19:A20"/>
    <mergeCell ref="B19:B20"/>
    <mergeCell ref="C19:C20"/>
    <mergeCell ref="D19:D20"/>
    <mergeCell ref="E19:E20"/>
    <mergeCell ref="F19:F20"/>
    <mergeCell ref="G19:G20"/>
    <mergeCell ref="AS19:AS20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A15:AS15"/>
    <mergeCell ref="A12:AS12"/>
    <mergeCell ref="A13:A14"/>
    <mergeCell ref="B13:B14"/>
    <mergeCell ref="C13:C14"/>
    <mergeCell ref="D13:D14"/>
    <mergeCell ref="E13:E14"/>
    <mergeCell ref="F13:F14"/>
    <mergeCell ref="G13:G14"/>
    <mergeCell ref="A1:AS1"/>
    <mergeCell ref="F2:G2"/>
    <mergeCell ref="A4:AS4"/>
    <mergeCell ref="A5:AS5"/>
    <mergeCell ref="E7:H7"/>
    <mergeCell ref="I7:AR7"/>
    <mergeCell ref="A6:A9"/>
    <mergeCell ref="B6:H6"/>
    <mergeCell ref="I6:AR6"/>
    <mergeCell ref="G10:G11"/>
    <mergeCell ref="AS13:AS14"/>
    <mergeCell ref="E10:E11"/>
    <mergeCell ref="AS6:AS9"/>
    <mergeCell ref="B7:D7"/>
    <mergeCell ref="B8:AR8"/>
    <mergeCell ref="AS10:AS11"/>
    <mergeCell ref="F10:F11"/>
  </mergeCells>
  <conditionalFormatting sqref="I21:AR21">
    <cfRule type="colorScale" priority="395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AS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AS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AS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AS22">
    <cfRule type="cellIs" dxfId="72" priority="1" operator="greaterThanOrEqual">
      <formula>100%</formula>
    </cfRule>
    <cfRule type="cellIs" dxfId="71" priority="2" operator="lessThan">
      <formula>99.99%</formula>
    </cfRule>
  </conditionalFormatting>
  <conditionalFormatting sqref="AS25">
    <cfRule type="cellIs" dxfId="70" priority="3" operator="greaterThan">
      <formula>95%</formula>
    </cfRule>
    <cfRule type="cellIs" dxfId="69" priority="4" operator="greaterThanOrEqual">
      <formula>90%</formula>
    </cfRule>
    <cfRule type="cellIs" dxfId="68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BE38"/>
  <sheetViews>
    <sheetView showGridLines="0" tabSelected="1" showWhiteSpace="0" topLeftCell="V1" zoomScale="85" zoomScaleNormal="85" zoomScalePageLayoutView="90" workbookViewId="0">
      <selection sqref="A1:AS1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16" width="10.7109375" style="1" customWidth="1"/>
    <col min="17" max="17" width="8.7109375" style="1" bestFit="1" customWidth="1"/>
    <col min="18" max="18" width="10.28515625" style="1" customWidth="1"/>
    <col min="19" max="38" width="10.7109375" style="1" customWidth="1"/>
    <col min="39" max="39" width="9.7109375" style="1" customWidth="1"/>
    <col min="40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90">
        <f>IFERROR(SUM(I10:AR10)/SUM(I11:AR11),1)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145</v>
      </c>
      <c r="AH13" s="26">
        <v>183</v>
      </c>
      <c r="AI13" s="26">
        <v>67</v>
      </c>
      <c r="AJ13" s="26">
        <v>102</v>
      </c>
      <c r="AK13" s="26">
        <v>95</v>
      </c>
      <c r="AL13" s="26">
        <v>104</v>
      </c>
      <c r="AM13" s="26">
        <v>82</v>
      </c>
      <c r="AN13" s="26">
        <v>50</v>
      </c>
      <c r="AO13" s="26">
        <v>43</v>
      </c>
      <c r="AP13" s="26">
        <v>82</v>
      </c>
      <c r="AQ13" s="26">
        <v>40</v>
      </c>
      <c r="AR13" s="26">
        <v>58</v>
      </c>
      <c r="AS13" s="90">
        <f>IFERROR(SUM(I13:AR13)/SUM(I14:AR14),0)</f>
        <v>0.99057492931196989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146</v>
      </c>
      <c r="AH14" s="39">
        <v>187</v>
      </c>
      <c r="AI14" s="39">
        <v>68</v>
      </c>
      <c r="AJ14" s="39">
        <v>102</v>
      </c>
      <c r="AK14" s="39">
        <v>95</v>
      </c>
      <c r="AL14" s="39">
        <v>105</v>
      </c>
      <c r="AM14" s="39">
        <v>84</v>
      </c>
      <c r="AN14" s="39">
        <v>50</v>
      </c>
      <c r="AO14" s="39">
        <v>43</v>
      </c>
      <c r="AP14" s="39">
        <v>83</v>
      </c>
      <c r="AQ14" s="39">
        <v>40</v>
      </c>
      <c r="AR14" s="39">
        <v>58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9</v>
      </c>
      <c r="AH19" s="26">
        <v>134</v>
      </c>
      <c r="AI19" s="26">
        <v>195</v>
      </c>
      <c r="AJ19" s="26">
        <v>61</v>
      </c>
      <c r="AK19" s="26">
        <v>114</v>
      </c>
      <c r="AL19" s="26">
        <v>90</v>
      </c>
      <c r="AM19" s="26">
        <v>92</v>
      </c>
      <c r="AN19" s="26">
        <v>85</v>
      </c>
      <c r="AO19" s="26">
        <v>48</v>
      </c>
      <c r="AP19" s="26">
        <v>44</v>
      </c>
      <c r="AQ19" s="26">
        <v>99</v>
      </c>
      <c r="AR19" s="26">
        <v>22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9</v>
      </c>
      <c r="AH20" s="39">
        <v>134</v>
      </c>
      <c r="AI20" s="39">
        <v>195</v>
      </c>
      <c r="AJ20" s="39">
        <v>61</v>
      </c>
      <c r="AK20" s="39">
        <v>114</v>
      </c>
      <c r="AL20" s="39">
        <v>90</v>
      </c>
      <c r="AM20" s="39">
        <v>92</v>
      </c>
      <c r="AN20" s="39">
        <v>85</v>
      </c>
      <c r="AO20" s="39">
        <v>48</v>
      </c>
      <c r="AP20" s="39">
        <v>44</v>
      </c>
      <c r="AQ20" s="39">
        <v>99</v>
      </c>
      <c r="AR20" s="39">
        <v>22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18</v>
      </c>
      <c r="AH22" s="26">
        <v>151</v>
      </c>
      <c r="AI22" s="26">
        <v>224</v>
      </c>
      <c r="AJ22" s="26">
        <v>107</v>
      </c>
      <c r="AK22" s="26">
        <v>149</v>
      </c>
      <c r="AL22" s="26">
        <v>145</v>
      </c>
      <c r="AM22" s="26">
        <v>144</v>
      </c>
      <c r="AN22" s="26">
        <v>121</v>
      </c>
      <c r="AO22" s="26">
        <v>99</v>
      </c>
      <c r="AP22" s="26">
        <v>86</v>
      </c>
      <c r="AQ22" s="26">
        <v>129</v>
      </c>
      <c r="AR22" s="26">
        <v>70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18</v>
      </c>
      <c r="AH23" s="39">
        <v>151</v>
      </c>
      <c r="AI23" s="39">
        <v>224</v>
      </c>
      <c r="AJ23" s="39">
        <v>107</v>
      </c>
      <c r="AK23" s="39">
        <v>149</v>
      </c>
      <c r="AL23" s="39">
        <v>145</v>
      </c>
      <c r="AM23" s="39">
        <v>144</v>
      </c>
      <c r="AN23" s="39">
        <v>121</v>
      </c>
      <c r="AO23" s="39">
        <v>99</v>
      </c>
      <c r="AP23" s="39">
        <v>86</v>
      </c>
      <c r="AQ23" s="39">
        <v>129</v>
      </c>
      <c r="AR23" s="39">
        <v>70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1</v>
      </c>
      <c r="AI25" s="26">
        <v>122</v>
      </c>
      <c r="AJ25" s="26">
        <v>0</v>
      </c>
      <c r="AK25" s="26">
        <v>72</v>
      </c>
      <c r="AL25" s="26">
        <v>94</v>
      </c>
      <c r="AM25" s="26">
        <v>93</v>
      </c>
      <c r="AN25" s="26">
        <v>108</v>
      </c>
      <c r="AO25" s="26">
        <v>67</v>
      </c>
      <c r="AP25" s="26">
        <v>57</v>
      </c>
      <c r="AQ25" s="26">
        <v>56</v>
      </c>
      <c r="AR25" s="26">
        <v>81</v>
      </c>
      <c r="AS25" s="90">
        <f>IFERROR(SUM(I25:AR25)/SUM(I26:AR26),0)</f>
        <v>1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1</v>
      </c>
      <c r="AI26" s="39">
        <v>122</v>
      </c>
      <c r="AJ26" s="39">
        <v>0</v>
      </c>
      <c r="AK26" s="39">
        <v>72</v>
      </c>
      <c r="AL26" s="39">
        <v>94</v>
      </c>
      <c r="AM26" s="39">
        <v>93</v>
      </c>
      <c r="AN26" s="39">
        <v>108</v>
      </c>
      <c r="AO26" s="39">
        <v>67</v>
      </c>
      <c r="AP26" s="39">
        <v>57</v>
      </c>
      <c r="AQ26" s="39">
        <v>56</v>
      </c>
      <c r="AR26" s="39">
        <v>81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109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57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AS25:AS26"/>
    <mergeCell ref="I29:L29"/>
    <mergeCell ref="B34:M34"/>
    <mergeCell ref="B35:G35"/>
    <mergeCell ref="H35:M35"/>
    <mergeCell ref="B36:G37"/>
    <mergeCell ref="H36:M37"/>
    <mergeCell ref="G22:G23"/>
    <mergeCell ref="AS22:AS23"/>
    <mergeCell ref="A24:AS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F16:F17"/>
    <mergeCell ref="G16:G17"/>
    <mergeCell ref="AS16:AS17"/>
    <mergeCell ref="E22:E23"/>
    <mergeCell ref="F22:F23"/>
    <mergeCell ref="A18:AS18"/>
    <mergeCell ref="A19:A20"/>
    <mergeCell ref="B19:B20"/>
    <mergeCell ref="C19:C20"/>
    <mergeCell ref="D19:D20"/>
    <mergeCell ref="E19:E20"/>
    <mergeCell ref="F19:F20"/>
    <mergeCell ref="G19:G20"/>
    <mergeCell ref="AS19:AS20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A15:AS15"/>
    <mergeCell ref="A12:AS12"/>
    <mergeCell ref="A13:A14"/>
    <mergeCell ref="B13:B14"/>
    <mergeCell ref="C13:C14"/>
    <mergeCell ref="D13:D14"/>
    <mergeCell ref="E13:E14"/>
    <mergeCell ref="F13:F14"/>
    <mergeCell ref="G13:G14"/>
    <mergeCell ref="A1:AS1"/>
    <mergeCell ref="F2:G2"/>
    <mergeCell ref="A4:AS4"/>
    <mergeCell ref="A5:AS5"/>
    <mergeCell ref="E7:H7"/>
    <mergeCell ref="I7:AR7"/>
    <mergeCell ref="A6:A9"/>
    <mergeCell ref="B6:H6"/>
    <mergeCell ref="I6:AR6"/>
    <mergeCell ref="G10:G11"/>
    <mergeCell ref="AS13:AS14"/>
    <mergeCell ref="E10:E11"/>
    <mergeCell ref="AS6:AS9"/>
    <mergeCell ref="B7:D7"/>
    <mergeCell ref="B8:AR8"/>
    <mergeCell ref="AS10:AS11"/>
    <mergeCell ref="F10:F11"/>
  </mergeCells>
  <conditionalFormatting sqref="I21:AR21">
    <cfRule type="colorScale" priority="396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AS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AS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AS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AS22">
    <cfRule type="cellIs" dxfId="55" priority="1" operator="greaterThanOrEqual">
      <formula>100%</formula>
    </cfRule>
    <cfRule type="cellIs" dxfId="54" priority="2" operator="lessThan">
      <formula>99.99%</formula>
    </cfRule>
  </conditionalFormatting>
  <conditionalFormatting sqref="AS25">
    <cfRule type="cellIs" dxfId="53" priority="3" operator="greaterThan">
      <formula>95%</formula>
    </cfRule>
    <cfRule type="cellIs" dxfId="52" priority="4" operator="greaterThanOrEqual">
      <formula>90%</formula>
    </cfRule>
    <cfRule type="cellIs" dxfId="51" priority="5" operator="lessThan">
      <formula>89.99%</formula>
    </cfRule>
  </conditionalFormatting>
  <dataValidations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E38"/>
  <sheetViews>
    <sheetView showGridLines="0" topLeftCell="Z1" zoomScaleNormal="100" workbookViewId="0">
      <selection activeCell="B38" sqref="B38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1</v>
      </c>
      <c r="F2" s="103" t="s">
        <v>15</v>
      </c>
      <c r="G2" s="103"/>
      <c r="H2" s="23">
        <v>30157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90">
        <f>IFERROR(SUM(I10:AR10)/SUM(I11:AR11),1)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121</v>
      </c>
      <c r="AH13" s="26">
        <v>143</v>
      </c>
      <c r="AI13" s="26">
        <v>81</v>
      </c>
      <c r="AJ13" s="26">
        <v>118</v>
      </c>
      <c r="AK13" s="26">
        <v>76</v>
      </c>
      <c r="AL13" s="26">
        <v>119</v>
      </c>
      <c r="AM13" s="26">
        <v>62</v>
      </c>
      <c r="AN13" s="26">
        <v>111</v>
      </c>
      <c r="AO13" s="26">
        <v>56</v>
      </c>
      <c r="AP13" s="26">
        <v>106</v>
      </c>
      <c r="AQ13" s="26">
        <v>26</v>
      </c>
      <c r="AR13" s="26">
        <v>121</v>
      </c>
      <c r="AS13" s="90">
        <f>IFERROR(SUM(I13:AR13)/SUM(I14:AR14),0)</f>
        <v>0.99303135888501737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122</v>
      </c>
      <c r="AH14" s="39">
        <v>145</v>
      </c>
      <c r="AI14" s="39">
        <v>82</v>
      </c>
      <c r="AJ14" s="39">
        <v>118</v>
      </c>
      <c r="AK14" s="39">
        <v>77</v>
      </c>
      <c r="AL14" s="39">
        <v>119</v>
      </c>
      <c r="AM14" s="39">
        <v>62</v>
      </c>
      <c r="AN14" s="39">
        <v>114</v>
      </c>
      <c r="AO14" s="39">
        <v>56</v>
      </c>
      <c r="AP14" s="39">
        <v>106</v>
      </c>
      <c r="AQ14" s="39">
        <v>26</v>
      </c>
      <c r="AR14" s="39">
        <v>121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1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1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181</v>
      </c>
      <c r="AI19" s="26">
        <v>117</v>
      </c>
      <c r="AJ19" s="26">
        <v>105</v>
      </c>
      <c r="AK19" s="26">
        <v>95</v>
      </c>
      <c r="AL19" s="26">
        <v>47</v>
      </c>
      <c r="AM19" s="26">
        <v>146</v>
      </c>
      <c r="AN19" s="26">
        <v>36</v>
      </c>
      <c r="AO19" s="26">
        <v>103</v>
      </c>
      <c r="AP19" s="26">
        <v>130</v>
      </c>
      <c r="AQ19" s="26">
        <v>32</v>
      </c>
      <c r="AR19" s="26">
        <v>80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181</v>
      </c>
      <c r="AI20" s="39">
        <v>117</v>
      </c>
      <c r="AJ20" s="39">
        <v>105</v>
      </c>
      <c r="AK20" s="39">
        <v>95</v>
      </c>
      <c r="AL20" s="39">
        <v>47</v>
      </c>
      <c r="AM20" s="39">
        <v>146</v>
      </c>
      <c r="AN20" s="39">
        <v>36</v>
      </c>
      <c r="AO20" s="39">
        <v>103</v>
      </c>
      <c r="AP20" s="39">
        <v>130</v>
      </c>
      <c r="AQ20" s="39">
        <v>32</v>
      </c>
      <c r="AR20" s="39">
        <v>80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196</v>
      </c>
      <c r="AI22" s="26">
        <v>204</v>
      </c>
      <c r="AJ22" s="26">
        <v>170</v>
      </c>
      <c r="AK22" s="26">
        <v>182</v>
      </c>
      <c r="AL22" s="26">
        <v>109</v>
      </c>
      <c r="AM22" s="26">
        <v>185</v>
      </c>
      <c r="AN22" s="26">
        <v>105</v>
      </c>
      <c r="AO22" s="26">
        <v>154</v>
      </c>
      <c r="AP22" s="26">
        <v>173</v>
      </c>
      <c r="AQ22" s="26">
        <v>150</v>
      </c>
      <c r="AR22" s="26">
        <v>139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196</v>
      </c>
      <c r="AI23" s="39">
        <v>204</v>
      </c>
      <c r="AJ23" s="39">
        <v>170</v>
      </c>
      <c r="AK23" s="39">
        <v>182</v>
      </c>
      <c r="AL23" s="39">
        <v>109</v>
      </c>
      <c r="AM23" s="39">
        <v>185</v>
      </c>
      <c r="AN23" s="39">
        <v>105</v>
      </c>
      <c r="AO23" s="39">
        <v>154</v>
      </c>
      <c r="AP23" s="39">
        <v>173</v>
      </c>
      <c r="AQ23" s="39">
        <v>150</v>
      </c>
      <c r="AR23" s="39">
        <v>139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4</v>
      </c>
      <c r="AI25" s="26">
        <v>109</v>
      </c>
      <c r="AJ25" s="26">
        <v>137</v>
      </c>
      <c r="AK25" s="26">
        <v>83</v>
      </c>
      <c r="AL25" s="26">
        <v>120</v>
      </c>
      <c r="AM25" s="26">
        <v>70</v>
      </c>
      <c r="AN25" s="26">
        <v>116</v>
      </c>
      <c r="AO25" s="26">
        <v>54</v>
      </c>
      <c r="AP25" s="26">
        <v>111</v>
      </c>
      <c r="AQ25" s="26">
        <v>55</v>
      </c>
      <c r="AR25" s="26">
        <v>91</v>
      </c>
      <c r="AS25" s="90">
        <f>IFERROR(SUM(I25:AR25)/SUM(I26:AR26),0)</f>
        <v>1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4</v>
      </c>
      <c r="AI26" s="39">
        <v>109</v>
      </c>
      <c r="AJ26" s="39">
        <v>137</v>
      </c>
      <c r="AK26" s="39">
        <v>83</v>
      </c>
      <c r="AL26" s="39">
        <v>120</v>
      </c>
      <c r="AM26" s="39">
        <v>70</v>
      </c>
      <c r="AN26" s="39">
        <v>116</v>
      </c>
      <c r="AO26" s="39">
        <v>54</v>
      </c>
      <c r="AP26" s="39">
        <v>111</v>
      </c>
      <c r="AQ26" s="39">
        <v>55</v>
      </c>
      <c r="AR26" s="39">
        <v>91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84" t="s">
        <v>110</v>
      </c>
      <c r="C36" s="85"/>
      <c r="D36" s="85"/>
      <c r="E36" s="85"/>
      <c r="F36" s="85"/>
      <c r="G36" s="86"/>
      <c r="H36" s="84"/>
      <c r="I36" s="85"/>
      <c r="J36" s="85"/>
      <c r="K36" s="85"/>
      <c r="L36" s="85"/>
      <c r="M36" s="86"/>
    </row>
    <row r="37" spans="2:13" ht="64.150000000000006" customHeight="1" thickBot="1" x14ac:dyDescent="0.25">
      <c r="B37" s="87"/>
      <c r="C37" s="88"/>
      <c r="D37" s="88"/>
      <c r="E37" s="88"/>
      <c r="F37" s="88"/>
      <c r="G37" s="89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AS19:AS20"/>
    <mergeCell ref="A19:A20"/>
    <mergeCell ref="B19:B20"/>
    <mergeCell ref="C19:C20"/>
    <mergeCell ref="D19:D20"/>
    <mergeCell ref="E19:E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F10:F11"/>
    <mergeCell ref="G10:G11"/>
    <mergeCell ref="AS10:AS11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conditionalFormatting sqref="I21:AR21">
    <cfRule type="colorScale" priority="397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50" priority="21" operator="greaterThan">
      <formula>95%</formula>
    </cfRule>
    <cfRule type="cellIs" dxfId="49" priority="22" operator="greaterThanOrEqual">
      <formula>90%</formula>
    </cfRule>
    <cfRule type="cellIs" dxfId="48" priority="23" operator="lessThan">
      <formula>89.99%</formula>
    </cfRule>
  </conditionalFormatting>
  <conditionalFormatting sqref="AS13">
    <cfRule type="cellIs" dxfId="47" priority="18" operator="greaterThan">
      <formula>95%</formula>
    </cfRule>
    <cfRule type="cellIs" dxfId="46" priority="19" operator="greaterThanOrEqual">
      <formula>90%</formula>
    </cfRule>
    <cfRule type="cellIs" dxfId="45" priority="20" operator="lessThan">
      <formula>89.99%</formula>
    </cfRule>
  </conditionalFormatting>
  <conditionalFormatting sqref="AS16">
    <cfRule type="cellIs" dxfId="44" priority="15" operator="greaterThan">
      <formula>95%</formula>
    </cfRule>
    <cfRule type="cellIs" dxfId="43" priority="16" operator="greaterThanOrEqual">
      <formula>90%</formula>
    </cfRule>
    <cfRule type="cellIs" dxfId="42" priority="17" operator="lessThan">
      <formula>89.99%</formula>
    </cfRule>
  </conditionalFormatting>
  <conditionalFormatting sqref="AS19">
    <cfRule type="cellIs" dxfId="41" priority="12" operator="greaterThan">
      <formula>95%</formula>
    </cfRule>
    <cfRule type="cellIs" dxfId="40" priority="13" operator="greaterThanOrEqual">
      <formula>90%</formula>
    </cfRule>
    <cfRule type="cellIs" dxfId="39" priority="14" operator="lessThan">
      <formula>89.99%</formula>
    </cfRule>
  </conditionalFormatting>
  <conditionalFormatting sqref="AS22">
    <cfRule type="cellIs" dxfId="38" priority="1" operator="greaterThanOrEqual">
      <formula>100%</formula>
    </cfRule>
    <cfRule type="cellIs" dxfId="37" priority="2" operator="lessThan">
      <formula>99.99%</formula>
    </cfRule>
  </conditionalFormatting>
  <conditionalFormatting sqref="AS25">
    <cfRule type="cellIs" dxfId="36" priority="3" operator="greaterThan">
      <formula>95%</formula>
    </cfRule>
    <cfRule type="cellIs" dxfId="35" priority="4" operator="greaterThanOrEqual">
      <formula>90%</formula>
    </cfRule>
    <cfRule type="cellIs" dxfId="34" priority="5" operator="lessThan">
      <formula>89.99%</formula>
    </cfRule>
  </conditionalFormatting>
  <dataValidations count="1">
    <dataValidation showDropDown="1" showInputMessage="1" showErrorMessage="1" sqref="C21 G19:G23 G10:G11 G16:G17 G13:G14 G25:G26" xr:uid="{5CD05DB9-0178-493E-8599-E890D3BB966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E38"/>
  <sheetViews>
    <sheetView showGridLines="0" topLeftCell="AE6" zoomScale="120" zoomScaleNormal="120" workbookViewId="0">
      <selection activeCell="AL30" sqref="AL30"/>
    </sheetView>
  </sheetViews>
  <sheetFormatPr baseColWidth="10" defaultColWidth="11.42578125" defaultRowHeight="30" customHeight="1" x14ac:dyDescent="0.2"/>
  <cols>
    <col min="1" max="1" width="10.42578125" style="1" bestFit="1" customWidth="1"/>
    <col min="2" max="2" width="19.140625" style="1" bestFit="1" customWidth="1"/>
    <col min="3" max="3" width="19.140625" style="1" customWidth="1"/>
    <col min="4" max="4" width="14.28515625" style="1" customWidth="1"/>
    <col min="5" max="5" width="21" style="1" customWidth="1"/>
    <col min="6" max="6" width="12.85546875" style="1" customWidth="1"/>
    <col min="7" max="7" width="10.28515625" style="1" bestFit="1" customWidth="1"/>
    <col min="8" max="8" width="14.42578125" style="1" customWidth="1"/>
    <col min="9" max="44" width="10.7109375" style="1" customWidth="1"/>
    <col min="45" max="45" width="22.7109375" style="1" customWidth="1"/>
    <col min="46" max="16384" width="11.42578125" style="1"/>
  </cols>
  <sheetData>
    <row r="1" spans="1:57" ht="40.5" customHeight="1" x14ac:dyDescent="0.2">
      <c r="A1" s="82" t="str">
        <f>'PANEL DE CONTROL DISTRITAL'!A1:L1</f>
        <v>INSTITUTO NACIONAL ELECTORAL
SISTEMA DE GESTIÓN DE LA CALIDAD
BAJA CALIFORNIA SUR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</row>
    <row r="2" spans="1:57" ht="33.75" customHeight="1" x14ac:dyDescent="0.2">
      <c r="A2" s="25"/>
      <c r="B2" s="25"/>
      <c r="C2" s="25"/>
      <c r="D2" s="13" t="s">
        <v>14</v>
      </c>
      <c r="E2" s="13">
        <v>2</v>
      </c>
      <c r="F2" s="103" t="s">
        <v>15</v>
      </c>
      <c r="G2" s="103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54"/>
      <c r="AT2" s="18"/>
    </row>
    <row r="3" spans="1:57" ht="11.25" customHeight="1" thickBot="1" x14ac:dyDescent="0.25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57" ht="30" customHeight="1" thickTop="1" thickBot="1" x14ac:dyDescent="0.25">
      <c r="A4" s="107" t="s">
        <v>16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9"/>
      <c r="AU4" s="21"/>
    </row>
    <row r="5" spans="1:57" ht="5.25" customHeight="1" thickTop="1" thickBot="1" x14ac:dyDescent="0.25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</row>
    <row r="6" spans="1:57" ht="18" customHeight="1" thickTop="1" thickBot="1" x14ac:dyDescent="0.25">
      <c r="A6" s="104" t="str">
        <f>'PANEL DE CONTROL DISTRITAL'!A6</f>
        <v>Número</v>
      </c>
      <c r="B6" s="105" t="str">
        <f>'PANEL DE CONTROL DISTRITAL'!B6</f>
        <v xml:space="preserve">PROCESOS SUSTANTIVOS E INDICADORES </v>
      </c>
      <c r="C6" s="105"/>
      <c r="D6" s="105"/>
      <c r="E6" s="105"/>
      <c r="F6" s="105"/>
      <c r="G6" s="105"/>
      <c r="H6" s="105"/>
      <c r="I6" s="113" t="s">
        <v>11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06" t="s">
        <v>7</v>
      </c>
    </row>
    <row r="7" spans="1:57" ht="17.25" customHeight="1" thickTop="1" thickBot="1" x14ac:dyDescent="0.25">
      <c r="A7" s="104"/>
      <c r="B7" s="105" t="str">
        <f>'PANEL DE CONTROL DISTRITAL'!B7</f>
        <v>DESCRIPCIÓN</v>
      </c>
      <c r="C7" s="105"/>
      <c r="D7" s="105"/>
      <c r="E7" s="105" t="str">
        <f>'PANEL DE CONTROL DISTRITAL'!E7</f>
        <v>MEDICIÓN</v>
      </c>
      <c r="F7" s="105"/>
      <c r="G7" s="105"/>
      <c r="H7" s="105"/>
      <c r="I7" s="115" t="str">
        <f>'PANEL DE CONTROL DISTRITAL'!A5</f>
        <v>CAMPAÑA ANUAL PERMANENTE 2024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06"/>
    </row>
    <row r="8" spans="1:57" ht="5.25" customHeight="1" thickTop="1" thickBot="1" x14ac:dyDescent="0.25">
      <c r="A8" s="104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06"/>
    </row>
    <row r="9" spans="1:57" s="2" customFormat="1" ht="29.25" customHeight="1" thickTop="1" thickBot="1" x14ac:dyDescent="0.25">
      <c r="A9" s="104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2024-05</v>
      </c>
      <c r="J9" s="31" t="str">
        <f>'030151'!J9</f>
        <v>2024-06</v>
      </c>
      <c r="K9" s="31" t="str">
        <f>'030151'!K9</f>
        <v>2024-07</v>
      </c>
      <c r="L9" s="31" t="str">
        <f>'030151'!L9</f>
        <v>2024-08</v>
      </c>
      <c r="M9" s="31" t="str">
        <f>'030151'!M9</f>
        <v>2024-09</v>
      </c>
      <c r="N9" s="31" t="str">
        <f>'030151'!N9</f>
        <v>2024-10</v>
      </c>
      <c r="O9" s="31" t="str">
        <f>'030151'!O9</f>
        <v>2024-11</v>
      </c>
      <c r="P9" s="31" t="str">
        <f>'030151'!P9</f>
        <v>2024-12</v>
      </c>
      <c r="Q9" s="31" t="str">
        <f>'030151'!Q9</f>
        <v>2024-13</v>
      </c>
      <c r="R9" s="31" t="str">
        <f>'030151'!R9</f>
        <v>2024-14</v>
      </c>
      <c r="S9" s="31" t="str">
        <f>'030151'!S9</f>
        <v>2024-15</v>
      </c>
      <c r="T9" s="31" t="str">
        <f>'030151'!T9</f>
        <v>2024-16</v>
      </c>
      <c r="U9" s="31" t="str">
        <f>'030151'!U9</f>
        <v>2024-17</v>
      </c>
      <c r="V9" s="31" t="str">
        <f>'030151'!V9</f>
        <v>2024-18</v>
      </c>
      <c r="W9" s="31" t="str">
        <f>'030151'!W9</f>
        <v>2024-19</v>
      </c>
      <c r="X9" s="31" t="str">
        <f>'030151'!X9</f>
        <v>2024-20</v>
      </c>
      <c r="Y9" s="31" t="str">
        <f>'030151'!Y9</f>
        <v>2024-21</v>
      </c>
      <c r="Z9" s="31" t="str">
        <f>'030151'!Z9</f>
        <v>2024-22</v>
      </c>
      <c r="AA9" s="31" t="str">
        <f>'030151'!AA9</f>
        <v>2024-23</v>
      </c>
      <c r="AB9" s="31" t="str">
        <f>'030151'!AB9</f>
        <v>2024-24</v>
      </c>
      <c r="AC9" s="31" t="str">
        <f>'030151'!AC9</f>
        <v>2024-25</v>
      </c>
      <c r="AD9" s="31" t="str">
        <f>'030151'!AD9</f>
        <v>2024-26</v>
      </c>
      <c r="AE9" s="31" t="str">
        <f>'030151'!AE9</f>
        <v>2024-27</v>
      </c>
      <c r="AF9" s="31" t="str">
        <f>'030151'!AF9</f>
        <v>2024-28</v>
      </c>
      <c r="AG9" s="31" t="str">
        <f>'030151'!AG9</f>
        <v>2024-29</v>
      </c>
      <c r="AH9" s="31" t="str">
        <f>'030151'!AH9</f>
        <v>2024-30</v>
      </c>
      <c r="AI9" s="31" t="str">
        <f>'030151'!AI9</f>
        <v>2024-31</v>
      </c>
      <c r="AJ9" s="31" t="str">
        <f>'030151'!AJ9</f>
        <v>2024-32</v>
      </c>
      <c r="AK9" s="31" t="str">
        <f>'030151'!AK9</f>
        <v>2024-33</v>
      </c>
      <c r="AL9" s="31" t="str">
        <f>'030151'!AL9</f>
        <v>2024-34</v>
      </c>
      <c r="AM9" s="31" t="str">
        <f>'030151'!AM9</f>
        <v>2024-35</v>
      </c>
      <c r="AN9" s="31" t="str">
        <f>'030151'!AN9</f>
        <v>2024-36</v>
      </c>
      <c r="AO9" s="31" t="str">
        <f>'030151'!AO9</f>
        <v>2024-37</v>
      </c>
      <c r="AP9" s="31" t="str">
        <f>'030151'!AP9</f>
        <v>2024-38</v>
      </c>
      <c r="AQ9" s="31" t="str">
        <f>'030151'!AQ9</f>
        <v>2024-39</v>
      </c>
      <c r="AR9" s="31" t="str">
        <f>'030151'!AR9</f>
        <v>2024-40</v>
      </c>
      <c r="AS9" s="106"/>
    </row>
    <row r="10" spans="1:57" s="2" customFormat="1" ht="50.1" customHeight="1" thickTop="1" thickBot="1" x14ac:dyDescent="0.25">
      <c r="A10" s="101">
        <f>'PANEL DE CONTROL DISTRITAL'!A9</f>
        <v>1</v>
      </c>
      <c r="B10" s="102" t="str">
        <f>'PANEL DE CONTROL DISTRITAL'!B9</f>
        <v>Entrevista</v>
      </c>
      <c r="C10" s="97" t="str">
        <f>'PANEL DE CONTROL DISTRITAL'!C9</f>
        <v xml:space="preserve"> Auxiliar de Atención Ciudadana</v>
      </c>
      <c r="D10" s="98" t="str">
        <f>'PANEL DE CONTROL DISTRITAL'!D9</f>
        <v>Fichas requisitadas correctamente.</v>
      </c>
      <c r="E10" s="97" t="str">
        <f>'PANEL DE CONTROL DISTRITAL'!E9</f>
        <v>(Fichas requisitadas correctamente / Fichas revisadas en la muestra del 10%) x 100</v>
      </c>
      <c r="F10" s="99" t="str">
        <f>'PANEL DE CONTROL DISTRITAL'!F9</f>
        <v>Semanal (remesa)</v>
      </c>
      <c r="G10" s="100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46</v>
      </c>
      <c r="AH10" s="26">
        <v>46</v>
      </c>
      <c r="AI10" s="26">
        <v>43</v>
      </c>
      <c r="AJ10" s="26">
        <v>39</v>
      </c>
      <c r="AK10" s="26">
        <v>38</v>
      </c>
      <c r="AL10" s="26">
        <v>38</v>
      </c>
      <c r="AM10" s="26">
        <v>43</v>
      </c>
      <c r="AN10" s="26">
        <v>41</v>
      </c>
      <c r="AO10" s="26">
        <v>38</v>
      </c>
      <c r="AP10" s="26">
        <v>39</v>
      </c>
      <c r="AQ10" s="26">
        <v>44</v>
      </c>
      <c r="AR10" s="26">
        <v>39</v>
      </c>
      <c r="AS10" s="90">
        <f>IFERROR(SUM(I10:AR10)/SUM(I11:AR11),0)</f>
        <v>1</v>
      </c>
    </row>
    <row r="11" spans="1:57" s="2" customFormat="1" ht="50.1" customHeight="1" thickTop="1" thickBot="1" x14ac:dyDescent="0.25">
      <c r="A11" s="101"/>
      <c r="B11" s="102"/>
      <c r="C11" s="97"/>
      <c r="D11" s="98"/>
      <c r="E11" s="97"/>
      <c r="F11" s="99"/>
      <c r="G11" s="100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46</v>
      </c>
      <c r="AH11" s="39">
        <v>46</v>
      </c>
      <c r="AI11" s="39">
        <v>43</v>
      </c>
      <c r="AJ11" s="39">
        <v>39</v>
      </c>
      <c r="AK11" s="39">
        <v>38</v>
      </c>
      <c r="AL11" s="39">
        <v>38</v>
      </c>
      <c r="AM11" s="39">
        <v>43</v>
      </c>
      <c r="AN11" s="39">
        <v>41</v>
      </c>
      <c r="AO11" s="39">
        <v>38</v>
      </c>
      <c r="AP11" s="39">
        <v>39</v>
      </c>
      <c r="AQ11" s="39">
        <v>44</v>
      </c>
      <c r="AR11" s="39">
        <v>39</v>
      </c>
      <c r="AS11" s="90"/>
    </row>
    <row r="12" spans="1:57" s="41" customFormat="1" ht="8.1" customHeight="1" thickTop="1" thickBo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s="3" customFormat="1" ht="50.1" customHeight="1" thickTop="1" thickBot="1" x14ac:dyDescent="0.25">
      <c r="A13" s="101">
        <f>'PANEL DE CONTROL DISTRITAL'!A12</f>
        <v>2</v>
      </c>
      <c r="B13" s="102" t="str">
        <f>'PANEL DE CONTROL DISTRITAL'!B12</f>
        <v>Trámite</v>
      </c>
      <c r="C13" s="97" t="str">
        <f>'PANEL DE CONTROL DISTRITAL'!C12</f>
        <v>Operador de Equipo Tecnológico</v>
      </c>
      <c r="D13" s="98" t="str">
        <f>'PANEL DE CONTROL DISTRITAL'!D12</f>
        <v>Trámites exitosos.</v>
      </c>
      <c r="E13" s="97" t="str">
        <f>'PANEL DE CONTROL DISTRITAL'!E12</f>
        <v>(Número de trámites exitosos / Número de trámites aplicados) x 100</v>
      </c>
      <c r="F13" s="99" t="str">
        <f>'PANEL DE CONTROL DISTRITAL'!F12</f>
        <v>Semanal (remesa)</v>
      </c>
      <c r="G13" s="100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460</v>
      </c>
      <c r="AH13" s="26">
        <v>464</v>
      </c>
      <c r="AI13" s="26">
        <v>434</v>
      </c>
      <c r="AJ13" s="26">
        <v>393</v>
      </c>
      <c r="AK13" s="26">
        <v>378</v>
      </c>
      <c r="AL13" s="26">
        <v>380</v>
      </c>
      <c r="AM13" s="26">
        <v>402</v>
      </c>
      <c r="AN13" s="26">
        <v>415</v>
      </c>
      <c r="AO13" s="26">
        <v>370</v>
      </c>
      <c r="AP13" s="26">
        <v>395</v>
      </c>
      <c r="AQ13" s="26">
        <v>439</v>
      </c>
      <c r="AR13" s="26">
        <v>388</v>
      </c>
      <c r="AS13" s="90">
        <f>IFERROR(SUM(I13:AR13)/SUM(I14:AR14),0)</f>
        <v>0.99233252623083135</v>
      </c>
    </row>
    <row r="14" spans="1:57" s="3" customFormat="1" ht="50.1" customHeight="1" thickTop="1" thickBot="1" x14ac:dyDescent="0.25">
      <c r="A14" s="101"/>
      <c r="B14" s="102"/>
      <c r="C14" s="97"/>
      <c r="D14" s="98"/>
      <c r="E14" s="97"/>
      <c r="F14" s="99"/>
      <c r="G14" s="100"/>
      <c r="H14" s="28" t="str">
        <f>'PANEL DE CONTROL DISTRITAL'!H13</f>
        <v>Número de trámites aplicados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462</v>
      </c>
      <c r="AH14" s="39">
        <v>465</v>
      </c>
      <c r="AI14" s="39">
        <v>436</v>
      </c>
      <c r="AJ14" s="39">
        <v>395</v>
      </c>
      <c r="AK14" s="39">
        <v>385</v>
      </c>
      <c r="AL14" s="39">
        <v>382</v>
      </c>
      <c r="AM14" s="39">
        <v>403</v>
      </c>
      <c r="AN14" s="39">
        <v>415</v>
      </c>
      <c r="AO14" s="39">
        <v>388</v>
      </c>
      <c r="AP14" s="39">
        <v>395</v>
      </c>
      <c r="AQ14" s="39">
        <v>440</v>
      </c>
      <c r="AR14" s="39">
        <v>390</v>
      </c>
      <c r="AS14" s="90"/>
    </row>
    <row r="15" spans="1:57" s="41" customFormat="1" ht="8.1" customHeight="1" thickTop="1" thickBot="1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s="3" customFormat="1" ht="50.1" customHeight="1" thickTop="1" thickBot="1" x14ac:dyDescent="0.25">
      <c r="A16" s="101">
        <f>'PANEL DE CONTROL DISTRITAL'!A15</f>
        <v>3</v>
      </c>
      <c r="B16" s="102" t="str">
        <f>'PANEL DE CONTROL DISTRITAL'!B15</f>
        <v>Transferencia de la Información.</v>
      </c>
      <c r="C16" s="97" t="str">
        <f>'PANEL DE CONTROL DISTRITAL'!C15</f>
        <v>Responsable de Módulo</v>
      </c>
      <c r="D16" s="98" t="str">
        <f>'PANEL DE CONTROL DISTRITAL'!D15</f>
        <v>Reenvíos exitosos.</v>
      </c>
      <c r="E16" s="97" t="str">
        <f>'PANEL DE CONTROL DISTRITAL'!E15</f>
        <v>(Ejecución de los scripts de reenvío de notificaciones / Solicitud de reenvíos de scripts requeridos) x100</v>
      </c>
      <c r="F16" s="99" t="str">
        <f>'PANEL DE CONTROL DISTRITAL'!F15</f>
        <v>Semanal (remesa)</v>
      </c>
      <c r="G16" s="100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90">
        <f>IFERROR(SUM(I16:AR16)/SUM(I17:AR17),1)</f>
        <v>1</v>
      </c>
    </row>
    <row r="17" spans="1:57" s="3" customFormat="1" ht="50.1" customHeight="1" thickTop="1" thickBot="1" x14ac:dyDescent="0.25">
      <c r="A17" s="101"/>
      <c r="B17" s="102"/>
      <c r="C17" s="97"/>
      <c r="D17" s="98"/>
      <c r="E17" s="97"/>
      <c r="F17" s="99"/>
      <c r="G17" s="100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90"/>
    </row>
    <row r="18" spans="1:57" s="41" customFormat="1" ht="8.1" customHeight="1" thickTop="1" thickBot="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s="3" customFormat="1" ht="50.1" customHeight="1" thickTop="1" thickBot="1" x14ac:dyDescent="0.25">
      <c r="A19" s="101">
        <f>'PANEL DE CONTROL DISTRITAL'!A18</f>
        <v>4</v>
      </c>
      <c r="B19" s="102" t="str">
        <f>'PANEL DE CONTROL DISTRITAL'!B18</f>
        <v>Conciliación de Credenciales para Votar.</v>
      </c>
      <c r="C19" s="97" t="str">
        <f>'PANEL DE CONTROL DISTRITAL'!C18</f>
        <v>Responsable de Módulo</v>
      </c>
      <c r="D19" s="98" t="str">
        <f>'PANEL DE CONTROL DISTRITAL'!D18</f>
        <v>Credenciales disponibles para entrega.</v>
      </c>
      <c r="E19" s="97" t="str">
        <f>'PANEL DE CONTROL DISTRITAL'!E18</f>
        <v>[(Credenciales recibidas - Credenciales inconsistentes) / Credenciales recibidas] x 100</v>
      </c>
      <c r="F19" s="99" t="str">
        <f>'PANEL DE CONTROL DISTRITAL'!F18</f>
        <v>Semanal (remesa)</v>
      </c>
      <c r="G19" s="100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220</v>
      </c>
      <c r="AH19" s="26">
        <v>484</v>
      </c>
      <c r="AI19" s="26">
        <v>466</v>
      </c>
      <c r="AJ19" s="26">
        <v>383</v>
      </c>
      <c r="AK19" s="26">
        <v>337</v>
      </c>
      <c r="AL19" s="26">
        <v>442</v>
      </c>
      <c r="AM19" s="26">
        <v>382</v>
      </c>
      <c r="AN19" s="26">
        <v>350</v>
      </c>
      <c r="AO19" s="26">
        <v>474</v>
      </c>
      <c r="AP19" s="26">
        <v>393</v>
      </c>
      <c r="AQ19" s="26">
        <v>412</v>
      </c>
      <c r="AR19" s="26">
        <v>350</v>
      </c>
      <c r="AS19" s="90">
        <f>IFERROR(SUM(I19:AR19)/SUM(I20:AR20),0)</f>
        <v>1</v>
      </c>
    </row>
    <row r="20" spans="1:57" s="3" customFormat="1" ht="50.1" customHeight="1" thickTop="1" thickBot="1" x14ac:dyDescent="0.25">
      <c r="A20" s="101"/>
      <c r="B20" s="102"/>
      <c r="C20" s="97"/>
      <c r="D20" s="98"/>
      <c r="E20" s="97"/>
      <c r="F20" s="99"/>
      <c r="G20" s="100"/>
      <c r="H20" s="28" t="str">
        <f>'PANEL DE CONTROL DISTRITAL'!H19</f>
        <v xml:space="preserve">Credenciales recibidas 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220</v>
      </c>
      <c r="AH20" s="39">
        <v>484</v>
      </c>
      <c r="AI20" s="39">
        <v>466</v>
      </c>
      <c r="AJ20" s="39">
        <v>383</v>
      </c>
      <c r="AK20" s="39">
        <v>337</v>
      </c>
      <c r="AL20" s="39">
        <v>442</v>
      </c>
      <c r="AM20" s="39">
        <v>382</v>
      </c>
      <c r="AN20" s="39">
        <v>350</v>
      </c>
      <c r="AO20" s="39">
        <v>474</v>
      </c>
      <c r="AP20" s="39">
        <v>393</v>
      </c>
      <c r="AQ20" s="39">
        <v>412</v>
      </c>
      <c r="AR20" s="39">
        <v>350</v>
      </c>
      <c r="AS20" s="90"/>
    </row>
    <row r="21" spans="1:57" s="41" customFormat="1" ht="8.1" customHeight="1" thickTop="1" thickBot="1" x14ac:dyDescent="0.25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5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s="3" customFormat="1" ht="50.1" customHeight="1" thickTop="1" thickBot="1" x14ac:dyDescent="0.25">
      <c r="A22" s="101">
        <f>'PANEL DE CONTROL DISTRITAL'!A21</f>
        <v>5</v>
      </c>
      <c r="B22" s="102" t="str">
        <f>'PANEL DE CONTROL DISTRITAL'!B21</f>
        <v>Conciliación de Credenciales para Votar.</v>
      </c>
      <c r="C22" s="97" t="str">
        <f>'PANEL DE CONTROL DISTRITAL'!C21</f>
        <v>Responsable de Módulo</v>
      </c>
      <c r="D22" s="98" t="str">
        <f>'PANEL DE CONTROL DISTRITAL'!D21</f>
        <v>Arqueo de credenciales.</v>
      </c>
      <c r="E22" s="97" t="str">
        <f>'PANEL DE CONTROL DISTRITAL'!E21</f>
        <v>(Credenciales disponibles (físicas) / Credenciales disponibles registradas en SIIRFE-MAC) x 100</v>
      </c>
      <c r="F22" s="99" t="str">
        <f>'PANEL DE CONTROL DISTRITAL'!F21</f>
        <v>Semanal (remesa)</v>
      </c>
      <c r="G22" s="100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275</v>
      </c>
      <c r="AH22" s="26">
        <v>527</v>
      </c>
      <c r="AI22" s="26">
        <v>573</v>
      </c>
      <c r="AJ22" s="26">
        <v>510</v>
      </c>
      <c r="AK22" s="26">
        <v>456</v>
      </c>
      <c r="AL22" s="26">
        <v>516</v>
      </c>
      <c r="AM22" s="26">
        <v>519</v>
      </c>
      <c r="AN22" s="26">
        <v>524</v>
      </c>
      <c r="AO22" s="26">
        <v>544</v>
      </c>
      <c r="AP22" s="26">
        <v>543</v>
      </c>
      <c r="AQ22" s="26">
        <v>584</v>
      </c>
      <c r="AR22" s="26">
        <v>501</v>
      </c>
      <c r="AS22" s="90">
        <f>IFERROR(SUM(I22:AR22)/SUM(I23:AR23),0)</f>
        <v>1</v>
      </c>
    </row>
    <row r="23" spans="1:57" s="3" customFormat="1" ht="50.1" customHeight="1" thickTop="1" thickBot="1" x14ac:dyDescent="0.25">
      <c r="A23" s="101"/>
      <c r="B23" s="102"/>
      <c r="C23" s="97"/>
      <c r="D23" s="98"/>
      <c r="E23" s="97"/>
      <c r="F23" s="99"/>
      <c r="G23" s="100"/>
      <c r="H23" s="28" t="str">
        <f>'PANEL DE CONTROL DISTRITAL'!H22</f>
        <v>Credenciales disponibles registradas en SIIRFE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275</v>
      </c>
      <c r="AH23" s="39">
        <v>527</v>
      </c>
      <c r="AI23" s="39">
        <v>573</v>
      </c>
      <c r="AJ23" s="39">
        <v>510</v>
      </c>
      <c r="AK23" s="39">
        <v>456</v>
      </c>
      <c r="AL23" s="39">
        <v>516</v>
      </c>
      <c r="AM23" s="39">
        <v>519</v>
      </c>
      <c r="AN23" s="39">
        <v>524</v>
      </c>
      <c r="AO23" s="39">
        <v>544</v>
      </c>
      <c r="AP23" s="39">
        <v>543</v>
      </c>
      <c r="AQ23" s="39">
        <v>584</v>
      </c>
      <c r="AR23" s="39">
        <v>501</v>
      </c>
      <c r="AS23" s="90"/>
    </row>
    <row r="24" spans="1:57" s="4" customFormat="1" ht="16.5" thickTop="1" thickBot="1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</row>
    <row r="25" spans="1:57" ht="50.1" customHeight="1" thickTop="1" thickBot="1" x14ac:dyDescent="0.25">
      <c r="A25" s="101">
        <f>'PANEL DE CONTROL DISTRITAL'!A24</f>
        <v>6</v>
      </c>
      <c r="B25" s="102" t="str">
        <f>'PANEL DE CONTROL DISTRITAL'!B24</f>
        <v>Entrega de la Credencial para Votar.</v>
      </c>
      <c r="C25" s="97" t="str">
        <f>'PANEL DE CONTROL DISTRITAL'!C24</f>
        <v>Operador de Equipo Tecnológico</v>
      </c>
      <c r="D25" s="98" t="str">
        <f>'PANEL DE CONTROL DISTRITAL'!D24</f>
        <v>Efectividad de entrega de CPV en MAC.</v>
      </c>
      <c r="E25" s="97" t="str">
        <f>'PANEL DE CONTROL DISTRITAL'!E24</f>
        <v>(Total de credenciales entregadas / Total de ciudadanas y ciudadanos que acuden al MAC a recoger su credencial) x 100</v>
      </c>
      <c r="F25" s="99" t="str">
        <f>'PANEL DE CONTROL DISTRITAL'!F24</f>
        <v>Semanal (remesa)</v>
      </c>
      <c r="G25" s="100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11</v>
      </c>
      <c r="AH25" s="26">
        <v>232</v>
      </c>
      <c r="AI25" s="26">
        <v>420</v>
      </c>
      <c r="AJ25" s="26">
        <v>440</v>
      </c>
      <c r="AK25" s="26">
        <v>384</v>
      </c>
      <c r="AL25" s="26">
        <v>382</v>
      </c>
      <c r="AM25" s="26">
        <v>379</v>
      </c>
      <c r="AN25" s="26">
        <v>345</v>
      </c>
      <c r="AO25" s="26">
        <v>449</v>
      </c>
      <c r="AP25" s="26">
        <v>394</v>
      </c>
      <c r="AQ25" s="26">
        <v>371</v>
      </c>
      <c r="AR25" s="26">
        <v>431</v>
      </c>
      <c r="AS25" s="90">
        <f>IFERROR(SUM(I25:AR25)/SUM(I26:AR26),0)</f>
        <v>1</v>
      </c>
    </row>
    <row r="26" spans="1:57" ht="50.1" customHeight="1" thickTop="1" thickBot="1" x14ac:dyDescent="0.25">
      <c r="A26" s="101"/>
      <c r="B26" s="102"/>
      <c r="C26" s="97"/>
      <c r="D26" s="98"/>
      <c r="E26" s="97"/>
      <c r="F26" s="99"/>
      <c r="G26" s="100"/>
      <c r="H26" s="28" t="str">
        <f>'PANEL DE CONTROL DISTRITAL'!H25</f>
        <v xml:space="preserve"> Total de ciudadanos que acuden a MAC a recoger su credencial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11</v>
      </c>
      <c r="AH26" s="39">
        <v>232</v>
      </c>
      <c r="AI26" s="39">
        <v>420</v>
      </c>
      <c r="AJ26" s="39">
        <v>440</v>
      </c>
      <c r="AK26" s="39">
        <v>384</v>
      </c>
      <c r="AL26" s="39">
        <v>382</v>
      </c>
      <c r="AM26" s="39">
        <v>379</v>
      </c>
      <c r="AN26" s="39">
        <v>345</v>
      </c>
      <c r="AO26" s="39">
        <v>449</v>
      </c>
      <c r="AP26" s="39">
        <v>394</v>
      </c>
      <c r="AQ26" s="39">
        <v>371</v>
      </c>
      <c r="AR26" s="39">
        <v>431</v>
      </c>
      <c r="AS26" s="90"/>
    </row>
    <row r="27" spans="1:57" ht="15.75" customHeight="1" thickTop="1" x14ac:dyDescent="0.2">
      <c r="B27" s="1" t="s">
        <v>23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15"/>
    </row>
    <row r="28" spans="1:57" ht="15.75" customHeight="1" x14ac:dyDescent="0.2">
      <c r="H28" s="53"/>
    </row>
    <row r="29" spans="1:57" ht="15.75" customHeight="1" x14ac:dyDescent="0.2">
      <c r="H29" s="53"/>
      <c r="I29" s="91" t="s">
        <v>22</v>
      </c>
      <c r="J29" s="91"/>
      <c r="K29" s="91"/>
      <c r="L29" s="91"/>
    </row>
    <row r="30" spans="1:57" ht="15.75" customHeight="1" x14ac:dyDescent="0.2">
      <c r="H30" s="53"/>
      <c r="I30" s="9"/>
      <c r="J30" s="10" t="s">
        <v>20</v>
      </c>
      <c r="K30" s="10"/>
      <c r="L30" s="10"/>
    </row>
    <row r="31" spans="1:57" ht="39" customHeight="1" x14ac:dyDescent="0.2">
      <c r="H31" s="53"/>
      <c r="I31" s="11"/>
      <c r="J31" s="10" t="s">
        <v>21</v>
      </c>
      <c r="K31" s="10"/>
      <c r="L31" s="10"/>
    </row>
    <row r="32" spans="1:57" ht="30" customHeight="1" x14ac:dyDescent="0.2">
      <c r="H32" s="53"/>
      <c r="I32" s="12"/>
      <c r="J32" s="10" t="s">
        <v>13</v>
      </c>
      <c r="K32" s="10"/>
      <c r="L32" s="10"/>
    </row>
    <row r="33" spans="2:13" ht="30" customHeight="1" thickBot="1" x14ac:dyDescent="0.25">
      <c r="H33" s="53"/>
      <c r="I33" s="10"/>
      <c r="J33" s="10"/>
      <c r="K33" s="10"/>
      <c r="L33" s="10"/>
    </row>
    <row r="34" spans="2:13" ht="30" customHeight="1" thickTop="1" thickBot="1" x14ac:dyDescent="0.25">
      <c r="B34" s="92" t="s">
        <v>17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2:13" ht="30" customHeight="1" thickTop="1" thickBot="1" x14ac:dyDescent="0.25">
      <c r="B35" s="94" t="s">
        <v>18</v>
      </c>
      <c r="C35" s="94"/>
      <c r="D35" s="94"/>
      <c r="E35" s="94"/>
      <c r="F35" s="94"/>
      <c r="G35" s="95"/>
      <c r="H35" s="96" t="s">
        <v>19</v>
      </c>
      <c r="I35" s="94"/>
      <c r="J35" s="94"/>
      <c r="K35" s="94"/>
      <c r="L35" s="94"/>
      <c r="M35" s="95"/>
    </row>
    <row r="36" spans="2:13" ht="30" customHeight="1" thickTop="1" x14ac:dyDescent="0.2">
      <c r="B36" s="141" t="s">
        <v>100</v>
      </c>
      <c r="C36" s="142"/>
      <c r="D36" s="142"/>
      <c r="E36" s="142"/>
      <c r="F36" s="142"/>
      <c r="G36" s="143"/>
      <c r="H36" s="84"/>
      <c r="I36" s="85"/>
      <c r="J36" s="85"/>
      <c r="K36" s="85"/>
      <c r="L36" s="85"/>
      <c r="M36" s="86"/>
    </row>
    <row r="37" spans="2:13" ht="30" customHeight="1" thickBot="1" x14ac:dyDescent="0.25">
      <c r="B37" s="144"/>
      <c r="C37" s="145"/>
      <c r="D37" s="145"/>
      <c r="E37" s="145"/>
      <c r="F37" s="145"/>
      <c r="G37" s="146"/>
      <c r="H37" s="87"/>
      <c r="I37" s="88"/>
      <c r="J37" s="88"/>
      <c r="K37" s="88"/>
      <c r="L37" s="88"/>
      <c r="M37" s="89"/>
    </row>
    <row r="38" spans="2:13" ht="30" customHeight="1" thickTop="1" x14ac:dyDescent="0.2"/>
  </sheetData>
  <mergeCells count="70">
    <mergeCell ref="G25:G26"/>
    <mergeCell ref="AS25:AS26"/>
    <mergeCell ref="A24:AS24"/>
    <mergeCell ref="A25:A26"/>
    <mergeCell ref="B25:B26"/>
    <mergeCell ref="C25:C26"/>
    <mergeCell ref="D25:D26"/>
    <mergeCell ref="E25:E26"/>
    <mergeCell ref="F25:F26"/>
    <mergeCell ref="E22:E23"/>
    <mergeCell ref="G19:G20"/>
    <mergeCell ref="AS19:AS20"/>
    <mergeCell ref="A19:A20"/>
    <mergeCell ref="B19:B20"/>
    <mergeCell ref="C19:C20"/>
    <mergeCell ref="D19:D20"/>
    <mergeCell ref="E19:E20"/>
    <mergeCell ref="F19:F20"/>
    <mergeCell ref="F22:F23"/>
    <mergeCell ref="G22:G23"/>
    <mergeCell ref="AS22:AS23"/>
    <mergeCell ref="A22:A23"/>
    <mergeCell ref="B22:B23"/>
    <mergeCell ref="C22:C23"/>
    <mergeCell ref="D22:D23"/>
    <mergeCell ref="F16:F17"/>
    <mergeCell ref="G16:G17"/>
    <mergeCell ref="AS16:AS17"/>
    <mergeCell ref="A18:AS18"/>
    <mergeCell ref="A16:A17"/>
    <mergeCell ref="B16:B17"/>
    <mergeCell ref="C16:C17"/>
    <mergeCell ref="D16:D17"/>
    <mergeCell ref="E16:E17"/>
    <mergeCell ref="F13:F14"/>
    <mergeCell ref="G13:G14"/>
    <mergeCell ref="AS13:AS14"/>
    <mergeCell ref="A15:AS15"/>
    <mergeCell ref="A13:A14"/>
    <mergeCell ref="B13:B14"/>
    <mergeCell ref="C13:C14"/>
    <mergeCell ref="D13:D14"/>
    <mergeCell ref="E13:E14"/>
    <mergeCell ref="A12:AS12"/>
    <mergeCell ref="A10:A11"/>
    <mergeCell ref="B10:B11"/>
    <mergeCell ref="C10:C11"/>
    <mergeCell ref="D10:D11"/>
    <mergeCell ref="E10:E11"/>
    <mergeCell ref="A1:AS1"/>
    <mergeCell ref="F2:G2"/>
    <mergeCell ref="A4:AS4"/>
    <mergeCell ref="A5:AS5"/>
    <mergeCell ref="F10:F11"/>
    <mergeCell ref="G10:G11"/>
    <mergeCell ref="AS10:AS11"/>
    <mergeCell ref="A6:A9"/>
    <mergeCell ref="B6:H6"/>
    <mergeCell ref="I6:AR6"/>
    <mergeCell ref="AS6:AS9"/>
    <mergeCell ref="B7:D7"/>
    <mergeCell ref="E7:H7"/>
    <mergeCell ref="I7:AR7"/>
    <mergeCell ref="B8:AR8"/>
    <mergeCell ref="I29:L29"/>
    <mergeCell ref="B34:M34"/>
    <mergeCell ref="B35:G35"/>
    <mergeCell ref="H35:M35"/>
    <mergeCell ref="B36:G37"/>
    <mergeCell ref="H36:M37"/>
  </mergeCells>
  <phoneticPr fontId="28" type="noConversion"/>
  <conditionalFormatting sqref="I21:AR21">
    <cfRule type="colorScale" priority="398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AS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AS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AS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AS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AS22">
    <cfRule type="cellIs" dxfId="21" priority="1" operator="greaterThanOrEqual">
      <formula>100%</formula>
    </cfRule>
    <cfRule type="cellIs" dxfId="20" priority="2" operator="lessThan">
      <formula>99.99%</formula>
    </cfRule>
  </conditionalFormatting>
  <conditionalFormatting sqref="AS25">
    <cfRule type="cellIs" dxfId="19" priority="3" operator="greaterThan">
      <formula>95%</formula>
    </cfRule>
    <cfRule type="cellIs" dxfId="18" priority="4" operator="greaterThanOrEqual">
      <formula>90%</formula>
    </cfRule>
    <cfRule type="cellIs" dxfId="17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85E0A-896A-4DE9-8F71-746092AC2565}">
  <ds:schemaRefs>
    <ds:schemaRef ds:uri="http://purl.org/dc/elements/1.1/"/>
    <ds:schemaRef ds:uri="d4ea72f7-698a-4710-9b83-5c5b7609dc8a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PANEL DE CONTROL DISTRITAL</vt:lpstr>
      <vt:lpstr>030151</vt:lpstr>
      <vt:lpstr>030152</vt:lpstr>
      <vt:lpstr>030153</vt:lpstr>
      <vt:lpstr>030154</vt:lpstr>
      <vt:lpstr>030155</vt:lpstr>
      <vt:lpstr>030156</vt:lpstr>
      <vt:lpstr>030157</vt:lpstr>
      <vt:lpstr>030251</vt:lpstr>
      <vt:lpstr>030252</vt:lpstr>
      <vt:lpstr>'030151'!Títulos_a_imprimir</vt:lpstr>
      <vt:lpstr>'030152'!Títulos_a_imprimir</vt:lpstr>
      <vt:lpstr>'030153'!Títulos_a_imprimir</vt:lpstr>
      <vt:lpstr>'030154'!Títulos_a_imprimir</vt:lpstr>
      <vt:lpstr>'030155'!Títulos_a_imprimir</vt:lpstr>
      <vt:lpstr>'030156'!Títulos_a_imprimir</vt:lpstr>
      <vt:lpstr>'030157'!Títulos_a_imprimir</vt:lpstr>
      <vt:lpstr>'030251'!Títulos_a_imprimir</vt:lpstr>
      <vt:lpstr>'030252'!Títulos_a_imprimir</vt:lpstr>
      <vt:lpstr>'PANEL DE CONTROL DISTRITAL'!Títulos_a_imprimir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Sánchez Sánchez</dc:creator>
  <cp:lastModifiedBy>123</cp:lastModifiedBy>
  <cp:lastPrinted>2024-08-06T15:42:11Z</cp:lastPrinted>
  <dcterms:created xsi:type="dcterms:W3CDTF">2017-02-09T16:44:50Z</dcterms:created>
  <dcterms:modified xsi:type="dcterms:W3CDTF">2024-09-24T20:27:36Z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